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713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dav615/Documents/RAS10_SOFS8/"/>
    </mc:Choice>
  </mc:AlternateContent>
  <xr:revisionPtr revIDLastSave="0" documentId="13_ncr:1_{DABA6F24-CFF3-EC49-A69A-6C7B1CB6F512}" xr6:coauthVersionLast="45" xr6:coauthVersionMax="45" xr10:uidLastSave="{00000000-0000-0000-0000-000000000000}"/>
  <bookViews>
    <workbookView xWindow="2660" yWindow="460" windowWidth="30860" windowHeight="20920" tabRatio="500" activeTab="12" xr2:uid="{00000000-000D-0000-FFFF-FFFF00000000}"/>
  </bookViews>
  <sheets>
    <sheet name="startup" sheetId="1" r:id="rId1"/>
    <sheet name="notes" sheetId="8" r:id="rId2"/>
    <sheet name="logs" sheetId="2" r:id="rId3"/>
    <sheet name="Sheet1" sheetId="14" r:id="rId4"/>
    <sheet name="bag wts" sheetId="3" r:id="rId5"/>
    <sheet name="nutrients" sheetId="4" r:id="rId6"/>
    <sheet name="Mclane comments" sheetId="5" r:id="rId7"/>
    <sheet name="inlet" sheetId="6" r:id="rId8"/>
    <sheet name="phytoplankton" sheetId="7" r:id="rId9"/>
    <sheet name="build comments" sheetId="9" r:id="rId10"/>
    <sheet name="hardware" sheetId="11" r:id="rId11"/>
    <sheet name="netCDF" sheetId="13" r:id="rId12"/>
    <sheet name="alk density" sheetId="12" r:id="rId13"/>
    <sheet name="plots" sheetId="15" r:id="rId14"/>
  </sheets>
  <externalReferences>
    <externalReference r:id="rId15"/>
  </externalReferences>
  <definedNames>
    <definedName name="_xlnm._FilterDatabase" localSheetId="2" hidden="1">logs!$R$198:$R$718</definedName>
    <definedName name="_xlnm._FilterDatabase" localSheetId="3" hidden="1">Sheet1!$A$1:$A$521</definedName>
    <definedName name="_xlnm.Print_Area" localSheetId="4">'bag wts'!$A$1:$F$55</definedName>
    <definedName name="_xlnm.Print_Area" localSheetId="2">logs!$D$1:$H$111</definedName>
    <definedName name="_xlnm.Print_Area" localSheetId="1">notes!$A$13:$B$16</definedName>
    <definedName name="_xlnm.Print_Area" localSheetId="5">nutrients!$A$1:$G$64</definedName>
    <definedName name="_xlnm.Print_Area" localSheetId="8">phytoplankton!$A$63:$I$99</definedName>
  </definedNames>
  <calcPr calcId="19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Q4" i="8" l="1"/>
  <c r="K4" i="3" l="1"/>
  <c r="K5" i="3"/>
  <c r="K6" i="3"/>
  <c r="K7" i="3"/>
  <c r="K8" i="3"/>
  <c r="K9" i="3"/>
  <c r="K10" i="3"/>
  <c r="K11" i="3"/>
  <c r="K12" i="3"/>
  <c r="K13" i="3"/>
  <c r="K14" i="3"/>
  <c r="K15" i="3"/>
  <c r="K16" i="3"/>
  <c r="K17" i="3"/>
  <c r="K18" i="3"/>
  <c r="K19" i="3"/>
  <c r="K20" i="3"/>
  <c r="K21" i="3"/>
  <c r="K22" i="3"/>
  <c r="K23" i="3"/>
  <c r="K24" i="3"/>
  <c r="K25" i="3"/>
  <c r="K26" i="3"/>
  <c r="K27" i="3"/>
  <c r="K28" i="3"/>
  <c r="K29" i="3"/>
  <c r="K30" i="3"/>
  <c r="K31" i="3"/>
  <c r="K32" i="3"/>
  <c r="K33" i="3"/>
  <c r="K34" i="3"/>
  <c r="K35" i="3"/>
  <c r="K36" i="3"/>
  <c r="K37" i="3"/>
  <c r="K38" i="3"/>
  <c r="K39" i="3"/>
  <c r="K40" i="3"/>
  <c r="K41" i="3"/>
  <c r="K42" i="3"/>
  <c r="K43" i="3"/>
  <c r="K44" i="3"/>
  <c r="K45" i="3"/>
  <c r="K46" i="3"/>
  <c r="K47" i="3"/>
  <c r="K48" i="3"/>
  <c r="K49" i="3"/>
  <c r="K50" i="3"/>
  <c r="I4" i="3"/>
  <c r="I5" i="3"/>
  <c r="I6" i="3"/>
  <c r="I7" i="3"/>
  <c r="I8" i="3"/>
  <c r="I9" i="3"/>
  <c r="I10" i="3"/>
  <c r="I11" i="3"/>
  <c r="I12" i="3"/>
  <c r="I13" i="3"/>
  <c r="I14" i="3"/>
  <c r="I15" i="3"/>
  <c r="I16" i="3"/>
  <c r="I17" i="3"/>
  <c r="I18" i="3"/>
  <c r="I19" i="3"/>
  <c r="I20" i="3"/>
  <c r="I21" i="3"/>
  <c r="I22" i="3"/>
  <c r="I23" i="3"/>
  <c r="I24" i="3"/>
  <c r="I25" i="3"/>
  <c r="I26" i="3"/>
  <c r="I27" i="3"/>
  <c r="I28" i="3"/>
  <c r="I29" i="3"/>
  <c r="I30" i="3"/>
  <c r="I31" i="3"/>
  <c r="I32" i="3"/>
  <c r="I33" i="3"/>
  <c r="I34" i="3"/>
  <c r="I35" i="3"/>
  <c r="I36" i="3"/>
  <c r="I37" i="3"/>
  <c r="I38" i="3"/>
  <c r="I39" i="3"/>
  <c r="I40" i="3"/>
  <c r="I41" i="3"/>
  <c r="I42" i="3"/>
  <c r="I43" i="3"/>
  <c r="I44" i="3"/>
  <c r="I45" i="3"/>
  <c r="I46" i="3"/>
  <c r="I47" i="3"/>
  <c r="I48" i="3"/>
  <c r="I49" i="3"/>
  <c r="I50" i="3"/>
  <c r="H4" i="3"/>
  <c r="H5" i="3"/>
  <c r="H6" i="3"/>
  <c r="H7" i="3"/>
  <c r="H8" i="3"/>
  <c r="H9" i="3"/>
  <c r="H10" i="3"/>
  <c r="H11" i="3"/>
  <c r="H12" i="3"/>
  <c r="H13" i="3"/>
  <c r="H14" i="3"/>
  <c r="H15" i="3"/>
  <c r="H16" i="3"/>
  <c r="H17" i="3"/>
  <c r="H18" i="3"/>
  <c r="H19" i="3"/>
  <c r="H20" i="3"/>
  <c r="H21" i="3"/>
  <c r="H22" i="3"/>
  <c r="H23" i="3"/>
  <c r="H24" i="3"/>
  <c r="H25" i="3"/>
  <c r="H26" i="3"/>
  <c r="H27" i="3"/>
  <c r="H28" i="3"/>
  <c r="H29" i="3"/>
  <c r="H30" i="3"/>
  <c r="H31" i="3"/>
  <c r="H32" i="3"/>
  <c r="H33" i="3"/>
  <c r="H34" i="3"/>
  <c r="H35" i="3"/>
  <c r="H36" i="3"/>
  <c r="H37" i="3"/>
  <c r="H38" i="3"/>
  <c r="H39" i="3"/>
  <c r="H40" i="3"/>
  <c r="H41" i="3"/>
  <c r="H42" i="3"/>
  <c r="H43" i="3"/>
  <c r="H44" i="3"/>
  <c r="H45" i="3"/>
  <c r="H46" i="3"/>
  <c r="H47" i="3"/>
  <c r="H48" i="3"/>
  <c r="H49" i="3"/>
  <c r="H50" i="3"/>
  <c r="K3" i="3"/>
  <c r="I3" i="3"/>
  <c r="H3" i="3"/>
  <c r="O7" i="13"/>
  <c r="O8" i="13"/>
  <c r="O9" i="13"/>
  <c r="O10" i="13"/>
  <c r="O11" i="13"/>
  <c r="O12" i="13"/>
  <c r="O13" i="13"/>
  <c r="O14" i="13"/>
  <c r="O15" i="13"/>
  <c r="O16" i="13"/>
  <c r="O17" i="13"/>
  <c r="O18" i="13"/>
  <c r="O19" i="13"/>
  <c r="O20" i="13"/>
  <c r="O21" i="13"/>
  <c r="O22" i="13"/>
  <c r="O23" i="13"/>
  <c r="O24" i="13"/>
  <c r="O25" i="13"/>
  <c r="O26" i="13"/>
  <c r="O27" i="13"/>
  <c r="O28" i="13"/>
  <c r="O29" i="13"/>
  <c r="O30" i="13"/>
  <c r="O31" i="13"/>
  <c r="O32" i="13"/>
  <c r="O33" i="13"/>
  <c r="O34" i="13"/>
  <c r="O35" i="13"/>
  <c r="O36" i="13"/>
  <c r="O37" i="13"/>
  <c r="O38" i="13"/>
  <c r="O39" i="13"/>
  <c r="O40" i="13"/>
  <c r="O41" i="13"/>
  <c r="O42" i="13"/>
  <c r="O43" i="13"/>
  <c r="O44" i="13"/>
  <c r="O45" i="13"/>
  <c r="O46" i="13"/>
  <c r="O47" i="13"/>
  <c r="O48" i="13"/>
  <c r="O49" i="13"/>
  <c r="O50" i="13"/>
  <c r="O51" i="13"/>
  <c r="O52" i="13"/>
  <c r="O6" i="13"/>
  <c r="N30" i="13"/>
  <c r="N8" i="13"/>
  <c r="N10" i="13"/>
  <c r="N11" i="13"/>
  <c r="N12" i="13"/>
  <c r="N14" i="13"/>
  <c r="N15" i="13"/>
  <c r="N16" i="13"/>
  <c r="N18" i="13"/>
  <c r="N19" i="13"/>
  <c r="N20" i="13"/>
  <c r="N22" i="13"/>
  <c r="N23" i="13"/>
  <c r="N24" i="13"/>
  <c r="N26" i="13"/>
  <c r="N27" i="13"/>
  <c r="N28" i="13"/>
  <c r="N31" i="13"/>
  <c r="N32" i="13"/>
  <c r="N34" i="13"/>
  <c r="N35" i="13"/>
  <c r="N36" i="13"/>
  <c r="N38" i="13"/>
  <c r="N39" i="13"/>
  <c r="N40" i="13"/>
  <c r="N42" i="13"/>
  <c r="N43" i="13"/>
  <c r="N44" i="13"/>
  <c r="N46" i="13"/>
  <c r="N47" i="13"/>
  <c r="N48" i="13"/>
  <c r="N50" i="13"/>
  <c r="N51" i="13"/>
  <c r="N52" i="13"/>
  <c r="N7" i="13"/>
  <c r="N6" i="13"/>
  <c r="N49" i="13" l="1"/>
  <c r="N45" i="13"/>
  <c r="N41" i="13"/>
  <c r="N37" i="13"/>
  <c r="N33" i="13"/>
  <c r="N29" i="13"/>
  <c r="N25" i="13"/>
  <c r="N21" i="13"/>
  <c r="N17" i="13"/>
  <c r="N13" i="13"/>
  <c r="N9" i="13"/>
  <c r="Q594" i="2"/>
  <c r="Q597" i="2"/>
  <c r="Q605" i="2"/>
  <c r="Q608" i="2"/>
  <c r="Q616" i="2"/>
  <c r="Q619" i="2"/>
  <c r="Q627" i="2"/>
  <c r="Q630" i="2"/>
  <c r="Q638" i="2"/>
  <c r="Q641" i="2"/>
  <c r="Q649" i="2"/>
  <c r="Q652" i="2"/>
  <c r="Q660" i="2"/>
  <c r="Q663" i="2"/>
  <c r="Q671" i="2"/>
  <c r="Q674" i="2"/>
  <c r="Q682" i="2"/>
  <c r="Q685" i="2"/>
  <c r="Q693" i="2"/>
  <c r="Q696" i="2"/>
  <c r="Q704" i="2"/>
  <c r="Q707" i="2"/>
  <c r="Q715" i="2"/>
  <c r="Q718" i="2"/>
  <c r="Q726" i="2"/>
  <c r="Q729" i="2"/>
  <c r="Q737" i="2"/>
  <c r="Q740" i="2"/>
  <c r="Q748" i="2"/>
  <c r="Q751" i="2"/>
  <c r="Q561" i="2"/>
  <c r="Q564" i="2"/>
  <c r="Q572" i="2"/>
  <c r="Q575" i="2"/>
  <c r="Q583" i="2"/>
  <c r="Q586" i="2"/>
  <c r="Q517" i="2"/>
  <c r="Q242" i="2"/>
  <c r="Q245" i="2"/>
  <c r="Q253" i="2"/>
  <c r="Q256" i="2"/>
  <c r="Q264" i="2"/>
  <c r="Q267" i="2"/>
  <c r="Q275" i="2"/>
  <c r="Q278" i="2"/>
  <c r="Q286" i="2"/>
  <c r="Q289" i="2"/>
  <c r="Q297" i="2"/>
  <c r="Q300" i="2"/>
  <c r="Q308" i="2"/>
  <c r="Q311" i="2"/>
  <c r="Q319" i="2"/>
  <c r="Q322" i="2"/>
  <c r="Q330" i="2"/>
  <c r="Q333" i="2"/>
  <c r="Q341" i="2"/>
  <c r="Q344" i="2"/>
  <c r="Q352" i="2"/>
  <c r="Q355" i="2"/>
  <c r="Q363" i="2"/>
  <c r="Q366" i="2"/>
  <c r="Q374" i="2"/>
  <c r="Q377" i="2"/>
  <c r="Q385" i="2"/>
  <c r="Q388" i="2"/>
  <c r="Q396" i="2"/>
  <c r="Q399" i="2"/>
  <c r="Q407" i="2"/>
  <c r="Q410" i="2"/>
  <c r="Q418" i="2"/>
  <c r="Q421" i="2"/>
  <c r="Q429" i="2"/>
  <c r="Q432" i="2"/>
  <c r="Q440" i="2"/>
  <c r="Q443" i="2"/>
  <c r="Q451" i="2"/>
  <c r="Q454" i="2"/>
  <c r="Q462" i="2"/>
  <c r="Q465" i="2"/>
  <c r="Q473" i="2"/>
  <c r="Q476" i="2"/>
  <c r="Q484" i="2"/>
  <c r="Q487" i="2"/>
  <c r="Q495" i="2"/>
  <c r="Q498" i="2"/>
  <c r="Q506" i="2"/>
  <c r="Q509" i="2"/>
  <c r="Q520" i="2"/>
  <c r="Q528" i="2"/>
  <c r="Q531" i="2"/>
  <c r="Q539" i="2"/>
  <c r="Q542" i="2"/>
  <c r="Q550" i="2"/>
  <c r="Q553" i="2"/>
  <c r="Q234" i="2"/>
  <c r="Q209" i="2"/>
  <c r="Q220" i="2"/>
  <c r="Q231" i="2"/>
  <c r="Q198" i="2"/>
  <c r="C53" i="3" l="1"/>
  <c r="C51" i="3"/>
  <c r="D4" i="3" s="1"/>
  <c r="D45" i="3" l="1"/>
  <c r="D33" i="3"/>
  <c r="D25" i="3"/>
  <c r="D17" i="3"/>
  <c r="D9" i="3"/>
  <c r="D3" i="3"/>
  <c r="D47" i="3"/>
  <c r="D43" i="3"/>
  <c r="D39" i="3"/>
  <c r="D35" i="3"/>
  <c r="D31" i="3"/>
  <c r="D27" i="3"/>
  <c r="D23" i="3"/>
  <c r="D19" i="3"/>
  <c r="D15" i="3"/>
  <c r="D11" i="3"/>
  <c r="D7" i="3"/>
  <c r="D41" i="3"/>
  <c r="D29" i="3"/>
  <c r="D21" i="3"/>
  <c r="D13" i="3"/>
  <c r="D5" i="3"/>
  <c r="D50" i="3"/>
  <c r="D46" i="3"/>
  <c r="D42" i="3"/>
  <c r="D38" i="3"/>
  <c r="D34" i="3"/>
  <c r="D30" i="3"/>
  <c r="D26" i="3"/>
  <c r="D22" i="3"/>
  <c r="D18" i="3"/>
  <c r="D14" i="3"/>
  <c r="D10" i="3"/>
  <c r="D6" i="3"/>
  <c r="D49" i="3"/>
  <c r="D37" i="3"/>
  <c r="D48" i="3"/>
  <c r="D44" i="3"/>
  <c r="D40" i="3"/>
  <c r="D36" i="3"/>
  <c r="D32" i="3"/>
  <c r="D28" i="3"/>
  <c r="D24" i="3"/>
  <c r="D20" i="3"/>
  <c r="D16" i="3"/>
  <c r="D12" i="3"/>
  <c r="D8" i="3"/>
  <c r="C85" i="1"/>
  <c r="C84" i="1"/>
  <c r="C80" i="1"/>
  <c r="C79" i="1"/>
  <c r="B4" i="2" l="1"/>
  <c r="B5" i="2" s="1"/>
  <c r="B6" i="2" s="1"/>
  <c r="B7" i="2" s="1"/>
  <c r="B8" i="2" s="1"/>
  <c r="B9" i="2" s="1"/>
  <c r="B10" i="2" s="1"/>
  <c r="B11" i="2" s="1"/>
  <c r="B12" i="2" s="1"/>
  <c r="B13" i="2" s="1"/>
  <c r="B14" i="2" s="1"/>
  <c r="B15" i="2" s="1"/>
  <c r="B16" i="2" s="1"/>
  <c r="B17" i="2" s="1"/>
  <c r="B18" i="2" s="1"/>
  <c r="B19" i="2" s="1"/>
  <c r="B20" i="2" s="1"/>
  <c r="B21" i="2" s="1"/>
  <c r="B22" i="2" s="1"/>
  <c r="B23" i="2" s="1"/>
  <c r="B24" i="2" s="1"/>
  <c r="B25" i="2" s="1"/>
  <c r="B26" i="2" s="1"/>
  <c r="B27" i="2" s="1"/>
  <c r="B28" i="2" s="1"/>
  <c r="B29" i="2" s="1"/>
  <c r="B30" i="2" s="1"/>
  <c r="B31" i="2" s="1"/>
  <c r="B32" i="2" s="1"/>
  <c r="B33" i="2" s="1"/>
  <c r="B34" i="2" s="1"/>
  <c r="B35" i="2" s="1"/>
  <c r="B36" i="2" s="1"/>
  <c r="B37" i="2" s="1"/>
  <c r="B38" i="2" s="1"/>
  <c r="B39" i="2" s="1"/>
  <c r="B40" i="2" s="1"/>
  <c r="B41" i="2" s="1"/>
  <c r="B42" i="2" s="1"/>
  <c r="B43" i="2" s="1"/>
  <c r="B44" i="2" s="1"/>
  <c r="B45" i="2" s="1"/>
  <c r="B46" i="2" s="1"/>
  <c r="B47" i="2" s="1"/>
  <c r="B48" i="2" s="1"/>
  <c r="B49" i="2" s="1"/>
  <c r="B50" i="2" s="1"/>
  <c r="C69" i="1"/>
  <c r="C58" i="1"/>
  <c r="C65" i="1" s="1"/>
  <c r="C59" i="1"/>
  <c r="C64" i="1"/>
  <c r="G30" i="1"/>
</calcChain>
</file>

<file path=xl/sharedStrings.xml><?xml version="1.0" encoding="utf-8"?>
<sst xmlns="http://schemas.openxmlformats.org/spreadsheetml/2006/main" count="1525" uniqueCount="864">
  <si>
    <t>RAS3-48-500FH</t>
  </si>
  <si>
    <t>DEPLOYMENT:</t>
  </si>
  <si>
    <t>Date deployment</t>
  </si>
  <si>
    <t>Date first sample</t>
  </si>
  <si>
    <t>start (see RAS flushing.docx)</t>
  </si>
  <si>
    <t>copious flushing with MQ, top of valve connected to bottom, with bypass tube to drain.</t>
  </si>
  <si>
    <t>Tedlar bags</t>
  </si>
  <si>
    <t>prime (see RAS5_prime_poison_2013)</t>
  </si>
  <si>
    <t>bags squeezed flat after 5mL boiled MQ so volume of prime less than 3mL + the volume of the feed tube only.</t>
  </si>
  <si>
    <t>bubbles in the feed tubes can be chased out with a long needle or length of small id tube in kit with syringe.</t>
  </si>
  <si>
    <t>all prime water is fresh MQ, boiled to degass.</t>
  </si>
  <si>
    <t>MQ in outer acrylic tube, Ok fresh from MQ and still.</t>
  </si>
  <si>
    <t>odds</t>
  </si>
  <si>
    <t>all tops</t>
  </si>
  <si>
    <t>acrylic tubes</t>
  </si>
  <si>
    <t>Breakage on deployment</t>
  </si>
  <si>
    <t>Breakage on recovery</t>
  </si>
  <si>
    <t>Check for leaking pressure comp oil from valve motor diaphragm.</t>
  </si>
  <si>
    <t>check pump magnet and pins. kit available</t>
  </si>
  <si>
    <t>(setB-1326-A Tedlar 2013) new set available with insurance replacement (Orpheus).</t>
  </si>
  <si>
    <t>general check</t>
  </si>
  <si>
    <t>Order parts for SOFS reconfiguration</t>
  </si>
  <si>
    <t>part</t>
  </si>
  <si>
    <t>supplier</t>
  </si>
  <si>
    <t>cat no</t>
  </si>
  <si>
    <t>quantitiy</t>
  </si>
  <si>
    <t>1/4-28 for 1/8 ferrules short nuts delrin red</t>
  </si>
  <si>
    <t>50m</t>
  </si>
  <si>
    <t>description</t>
  </si>
  <si>
    <t>SMF0212</t>
  </si>
  <si>
    <t>FlowTherm Australia - Sarah Knight - 0395881255</t>
  </si>
  <si>
    <t>drawing</t>
  </si>
  <si>
    <t>http://www.nordsonmedical.com/technical/part_drawings/18L230.pdf</t>
  </si>
  <si>
    <t>18L230-6005</t>
  </si>
  <si>
    <t>1/8-27NPT panel elbows 200 barb 1/8"id Value plastics</t>
  </si>
  <si>
    <t>http://adelab.com.au/oldpdf/Chapter_Fittings4.pdf</t>
  </si>
  <si>
    <t>XP-308X</t>
  </si>
  <si>
    <t>XP300X</t>
  </si>
  <si>
    <t>xp-235x</t>
  </si>
  <si>
    <t>Idex Upchurch flat bottomed port flangeless</t>
  </si>
  <si>
    <t>Adelab SA Keith Plomer - 0882347955 (alternative Fischersci)</t>
  </si>
  <si>
    <t>pricing</t>
  </si>
  <si>
    <t>1/8' reverse ferrules flangeless flat bottom port ETFE yellow</t>
  </si>
  <si>
    <t>not available</t>
  </si>
  <si>
    <t>10 pk $71 no ferrules but 1/16" is captive and reusable.</t>
  </si>
  <si>
    <t>10 pk $41 includes ferrules</t>
  </si>
  <si>
    <t>XP200x</t>
  </si>
  <si>
    <t>1/16' reverse ferrules flangeless flat bottom port ETFE blue</t>
  </si>
  <si>
    <t>1/8 hose barb non valved in line polypropylene coupling body (2.6mm id)</t>
  </si>
  <si>
    <t>Idex Upchurch flat bottomed port flangeless, not available in delrin</t>
  </si>
  <si>
    <t>Idex Upchurch flat bottomed port flangeless, only black now</t>
  </si>
  <si>
    <t>not required</t>
  </si>
  <si>
    <t>https://www.idex-hs.com/pfa-tubing-natural-1-8-od-x-1-16-id-x-50ft.html</t>
  </si>
  <si>
    <t>Idex</t>
  </si>
  <si>
    <t>1/8"od 1/16" id tubing, bag to top of valve: PFA natural</t>
  </si>
  <si>
    <t>acrylic caps, no filter assembly</t>
  </si>
  <si>
    <t>check capillary tubes for pressure compensation on assembly.</t>
  </si>
  <si>
    <t>1509L</t>
  </si>
  <si>
    <t>50ft lengths $330</t>
  </si>
  <si>
    <t>1521L</t>
  </si>
  <si>
    <t>1/4"od 1/8"id 85D ShoreA clear tubing, acrylic bottom fitting to valve bottom: ether urethane transparent</t>
  </si>
  <si>
    <t>1/8"od 1/16" id tubing, bag to top of valve: FEP  natural</t>
  </si>
  <si>
    <t>50ft $260</t>
  </si>
  <si>
    <t>1D-025-27</t>
  </si>
  <si>
    <t>100ft $50.50 USD</t>
  </si>
  <si>
    <t>https://www.freelin-wade.com/fre-thane-85a-polyurethane-p-1120-l-en.html</t>
  </si>
  <si>
    <t>suggested alternative</t>
  </si>
  <si>
    <t>&lt;50m</t>
  </si>
  <si>
    <t>Chromtech Jim Jeffs</t>
  </si>
  <si>
    <t xml:space="preserve">black to exclude light </t>
  </si>
  <si>
    <t>Nordson site</t>
  </si>
  <si>
    <t>8 to 16m</t>
  </si>
  <si>
    <t>SMM0212</t>
  </si>
  <si>
    <t>$91.50 total</t>
  </si>
  <si>
    <t>UROO-3062C</t>
  </si>
  <si>
    <t>100ft $233.67</t>
  </si>
  <si>
    <t> polyurethane 1/8x1/4x100' Durometer 80A, clear??????</t>
  </si>
  <si>
    <t>Value Plastics quick connect male</t>
  </si>
  <si>
    <t>Value Plastics quick connect female</t>
  </si>
  <si>
    <t>1/8 200 series barb cuff connector</t>
  </si>
  <si>
    <t>142.50 total</t>
  </si>
  <si>
    <t>https://www.mcmaster.com/#standard-plastic-and-rubber-tubing/=1adydc3</t>
  </si>
  <si>
    <t>5195T63</t>
  </si>
  <si>
    <t>100ft $63.00 USD</t>
  </si>
  <si>
    <t>McMaster order with Craig?</t>
  </si>
  <si>
    <t>1J-025-01</t>
  </si>
  <si>
    <t>https://www.freelin-wade.com/fre-thane-85a-polyurethane-p-1271-l-en.html</t>
  </si>
  <si>
    <t>Frelin Wade Fre-thane  abuse proof</t>
  </si>
  <si>
    <t>50ft @ $22.59USD</t>
  </si>
  <si>
    <t>clear</t>
  </si>
  <si>
    <t>Microscopy grade glutardialdehyde 25% extra pure long expiry date shipped cool</t>
  </si>
  <si>
    <t>Imbros</t>
  </si>
  <si>
    <t>2x250mL</t>
  </si>
  <si>
    <t>2x$63.30</t>
  </si>
  <si>
    <t>1.04239.0250</t>
  </si>
  <si>
    <t>ex Germany 3 weeks</t>
  </si>
  <si>
    <t>Freelin Wade (best source)</t>
  </si>
  <si>
    <t>BPLM230-8012</t>
  </si>
  <si>
    <t>BPLF230-8012</t>
  </si>
  <si>
    <t>JR-T-4005</t>
  </si>
  <si>
    <t>25.86 per m</t>
  </si>
  <si>
    <t> neoprene 1/8x1/4x50' Durometer 80A, black</t>
  </si>
  <si>
    <t>McMaster Carr</t>
  </si>
  <si>
    <t>5034K21</t>
  </si>
  <si>
    <t>https://www.mcmaster.com/#standard-plastic-and-rubber-tubing/=1afzyfv</t>
  </si>
  <si>
    <t>$232 total</t>
  </si>
  <si>
    <t>$321 total</t>
  </si>
  <si>
    <t>Colder connectors female (RAS supplied with these)</t>
  </si>
  <si>
    <t>Colder connectors male (RAS supplied with these)</t>
  </si>
  <si>
    <t>https://www.bunnings.com.au/smart-370mm-black-double-headed-cable-tie-25-pack_p4430494</t>
  </si>
  <si>
    <t>$6.99 per 25</t>
  </si>
  <si>
    <t>Intake/outlet</t>
  </si>
  <si>
    <t>status</t>
  </si>
  <si>
    <t>arrived</t>
  </si>
  <si>
    <t>natural polypropylene or J1A Tynar, Tynar ordered.</t>
  </si>
  <si>
    <t>ordered, delivery December</t>
  </si>
  <si>
    <t>Calculations</t>
  </si>
  <si>
    <t>volume per m of 1/8" id hose in mL</t>
  </si>
  <si>
    <t>measured pump volume mL</t>
  </si>
  <si>
    <t>smallest diameter in flow path mm</t>
  </si>
  <si>
    <t>Hi Di,</t>
  </si>
  <si>
    <t>Bottom Side Tubing: Polyurethane, Blue, Transparent 1/8" ID x 1/4" OD, 85D Shore A</t>
  </si>
  <si>
    <t>We've actually had some recent trouble sourcing this.  Lately we've been getting:</t>
  </si>
  <si>
    <t>http://www.bimba.com/en/Products-and-Cad/Tubing/Inch/Polyurethane-Tubing/18-OD-X-116-ID-Polyurethane-Tubing/18-OD-x-116-ID-Polyurethane-Tubing2/?searchRef=yes&amp;pn=PU-250-27</t>
  </si>
  <si>
    <t>The bottom side tubing is less critical since it doesn't come in contact with the sample.  The blue isn't necessary either, but transparent helps to identify bubbles.</t>
  </si>
  <si>
    <t>Top Side Teflon Tubing:  PFA Tubing Natural 1/8" OD x 1/16"</t>
  </si>
  <si>
    <t>We could of course supply some from here, but shipping will cost about as much or more.  Let me know if you have any trouble getting something local.</t>
  </si>
  <si>
    <t>Best regards,</t>
  </si>
  <si>
    <t>Tim Shanahan</t>
  </si>
  <si>
    <t>Just to be clear, you mean the cross sectional area is 1.51mm2 and hence the diameter is 1.39mm? Yes.</t>
  </si>
  <si>
    <t>inlet hose length</t>
  </si>
  <si>
    <t>outlet hose length</t>
  </si>
  <si>
    <t>antifouling  inlet and  outlet bungs (toffee laden)</t>
  </si>
  <si>
    <t>cupronickel 90:10 extras fabricated, drawing attached.</t>
  </si>
  <si>
    <t>Luer valves and biggest possible syringe for priming.</t>
  </si>
  <si>
    <t>Cu-Ni (80-20) alloy tube - ( Ken Johnson) with sugar bung, 90:10 better fouling resistance see Australwright</t>
  </si>
  <si>
    <t>copper C10200 is about 1.6m/yr</t>
  </si>
  <si>
    <t xml:space="preserve"> Be:Cu C17200 is about 1.3m/yr</t>
  </si>
  <si>
    <t xml:space="preserve"> 90:10 Cu Ni  1m/yr</t>
  </si>
  <si>
    <t>70:30 Cu Ni with 0.5 Fe 0.4m/yr</t>
  </si>
  <si>
    <t>The corrosion rate at 200 days exposure in seawater  (mil per year)</t>
  </si>
  <si>
    <t>Cu:Ni:Sn suggested, more has antifouling characteristics and low corrosion rates but no data yet.</t>
  </si>
  <si>
    <t>Paul McMaster.</t>
  </si>
  <si>
    <t>Managing Director</t>
  </si>
  <si>
    <t>James Coppell Lee</t>
  </si>
  <si>
    <t>20 Merri Concourse Campbellfield</t>
  </si>
  <si>
    <t>Victoria. Australia. 3061.</t>
  </si>
  <si>
    <t>Ph:   +613 9357 9613</t>
  </si>
  <si>
    <t>Fax: +613 9357 9608</t>
  </si>
  <si>
    <t>Mbl:    0427 551 625</t>
  </si>
  <si>
    <t>Email: sales@jacopplee.com</t>
  </si>
  <si>
    <t>Barfell blueline 12.5 1MPA WP black inside</t>
  </si>
  <si>
    <t>sheated  urethane tubes cable tied/ twist wire attached staggered, sheath=</t>
  </si>
  <si>
    <t>Brierly Hose and Handling</t>
  </si>
  <si>
    <t>no success</t>
  </si>
  <si>
    <t>surprisingly hard</t>
  </si>
  <si>
    <t>arrived and in cool room</t>
  </si>
  <si>
    <t>mL</t>
  </si>
  <si>
    <t>annecdotally the chain is clean below 2m</t>
  </si>
  <si>
    <t xml:space="preserve">volume pump and inlet+outlet </t>
  </si>
  <si>
    <t>mm</t>
  </si>
  <si>
    <t>m</t>
  </si>
  <si>
    <t>the syringe  will only push water forward ie pump direction when sampling</t>
  </si>
  <si>
    <t>volume per m of 1/16" id teflon</t>
  </si>
  <si>
    <t>double headed cable ties or maybe stiff single strand insulated copper wire for sheath attachment</t>
  </si>
  <si>
    <t>Note: need to use shoreA 84 or softer, designed not to be ridiculously difficult to insert. Rework station at 200C went well.</t>
  </si>
  <si>
    <t xml:space="preserve">system volume (shortened)  </t>
  </si>
  <si>
    <t>inlet  volume bag to valve .84m</t>
  </si>
  <si>
    <t>measured total volume with 9m of tube connected</t>
  </si>
  <si>
    <t>8.6m</t>
  </si>
  <si>
    <t>Proved to be too difficult to obtain stock, inserted Cu:Ni tube at the end of the intake and also where the outlet exits the hose.</t>
  </si>
  <si>
    <t>total wt g</t>
  </si>
  <si>
    <t>RAS had retained its prime.</t>
  </si>
  <si>
    <t>NO Glutaraldehyde, all HgCl2</t>
  </si>
  <si>
    <r>
      <t>See the</t>
    </r>
    <r>
      <rPr>
        <b/>
        <sz val="14"/>
        <color theme="1"/>
        <rFont val="Calibri"/>
        <family val="2"/>
        <scheme val="minor"/>
      </rPr>
      <t xml:space="preserve"> Prelaunch RAS intake.docx</t>
    </r>
  </si>
  <si>
    <t>dropbox and sofs7 files.</t>
  </si>
  <si>
    <t>reconfigured to fit in SOFS buoy.</t>
  </si>
  <si>
    <t>Silicone o rings for caps BS141, check shoreA hardness (70?, seem too firm compared with Artemis, check with durometer)</t>
  </si>
  <si>
    <t>RAS8 on return to Hobart</t>
  </si>
  <si>
    <t>Note that Artemis started leaking, 24th nov 2017</t>
  </si>
  <si>
    <t>RAS base contains:  RAS frame legs</t>
  </si>
  <si>
    <t>lifting sling</t>
  </si>
  <si>
    <t>transport tie down</t>
  </si>
  <si>
    <t>fasteners</t>
  </si>
  <si>
    <t xml:space="preserve">cap spanner made by workshop </t>
  </si>
  <si>
    <t>M8 316 SS eye nuts for lifting</t>
  </si>
  <si>
    <t>PJ's</t>
  </si>
  <si>
    <t>$8 each</t>
  </si>
  <si>
    <t>different controller dimensions</t>
  </si>
  <si>
    <r>
      <t xml:space="preserve">1/4-28 for 1/8 ferrule </t>
    </r>
    <r>
      <rPr>
        <b/>
        <sz val="12"/>
        <color theme="7"/>
        <rFont val="Calibri"/>
        <family val="2"/>
        <scheme val="minor"/>
      </rPr>
      <t>short</t>
    </r>
    <r>
      <rPr>
        <sz val="12"/>
        <color theme="7"/>
        <rFont val="Calibri"/>
        <family val="2"/>
        <scheme val="minor"/>
      </rPr>
      <t xml:space="preserve"> nuts delrin black</t>
    </r>
  </si>
  <si>
    <r>
      <t xml:space="preserve">1/4-28 for 1/16 ferrule </t>
    </r>
    <r>
      <rPr>
        <b/>
        <sz val="12"/>
        <color theme="7"/>
        <rFont val="Calibri"/>
        <family val="2"/>
        <scheme val="minor"/>
      </rPr>
      <t>short</t>
    </r>
    <r>
      <rPr>
        <sz val="12"/>
        <color theme="7"/>
        <rFont val="Calibri"/>
        <family val="2"/>
        <scheme val="minor"/>
      </rPr>
      <t xml:space="preserve"> nuts peek</t>
    </r>
  </si>
  <si>
    <r>
      <t xml:space="preserve">ether polyurethane 4mm id </t>
    </r>
    <r>
      <rPr>
        <b/>
        <sz val="12"/>
        <color theme="7"/>
        <rFont val="Calibri"/>
        <family val="2"/>
        <scheme val="minor"/>
      </rPr>
      <t>black</t>
    </r>
    <r>
      <rPr>
        <sz val="12"/>
        <color theme="7"/>
        <rFont val="Calibri"/>
        <family val="2"/>
        <scheme val="minor"/>
      </rPr>
      <t xml:space="preserve"> for intake/outlet</t>
    </r>
  </si>
  <si>
    <t>IN2019_V02</t>
  </si>
  <si>
    <t>serial no: 11906-01</t>
  </si>
  <si>
    <t>bleed capillary: replaced with short peek.</t>
  </si>
  <si>
    <t>polypropylene nuts: replaced with short delrin.</t>
  </si>
  <si>
    <t>new tubes with fitted o ring bottoms from McLane</t>
  </si>
  <si>
    <t>tie downs</t>
  </si>
  <si>
    <t>annular groove</t>
  </si>
  <si>
    <t>small hardware, reconfigured RAS</t>
  </si>
  <si>
    <t>barbed panel fitting, for Barfell blue line</t>
  </si>
  <si>
    <t>date</t>
  </si>
  <si>
    <t xml:space="preserve"> 20 March 2019</t>
  </si>
  <si>
    <t>Event RAS</t>
  </si>
  <si>
    <t>interval days</t>
  </si>
  <si>
    <t>deploy SOTS8</t>
  </si>
  <si>
    <t>pickup</t>
  </si>
  <si>
    <t>Done, 11/12/2018 by Jim</t>
  </si>
  <si>
    <t>OK.</t>
  </si>
  <si>
    <t>Note:  Artemis will require a battery pack and the controller dimensions are different as is the contoller cable.</t>
  </si>
  <si>
    <t>Artemis needs new diaphragms, pump and distribution valve.</t>
  </si>
  <si>
    <t>(leap year Feb 29th 2020).</t>
  </si>
  <si>
    <t>note that RAS9 was 9 day intervals due to short deplolyment</t>
  </si>
  <si>
    <t xml:space="preserve">different cable and presumably cable extension. No possibility of changing the fitting over after investigation by Darren.  </t>
  </si>
  <si>
    <t>3/4x20 stainless 316 and backing nut from Brierley.</t>
  </si>
  <si>
    <t xml:space="preserve"> Enable post-sample acid flush [Y] ? </t>
  </si>
  <si>
    <t xml:space="preserve"> Header A| SOFS-8 Deployment</t>
  </si>
  <si>
    <t xml:space="preserve">        B| prep Di Davies</t>
  </si>
  <si>
    <t xml:space="preserve">        C| SOFS float, inlet at 4m depth</t>
  </si>
  <si>
    <t xml:space="preserve"> Acid   D| Pre-sample acid flush:    Disabled  </t>
  </si>
  <si>
    <t xml:space="preserve">        E| Flushing volume     =       NA  [ml]</t>
  </si>
  <si>
    <t xml:space="preserve">        F| Flushing time limit =       NA  [min]</t>
  </si>
  <si>
    <t xml:space="preserve">        G| Exposure time delay =       NA  [min]</t>
  </si>
  <si>
    <t xml:space="preserve"> Water  H| Flushing volume     =      250  [ml]</t>
  </si>
  <si>
    <t xml:space="preserve">        I| Flushing time limit =       13  [min]</t>
  </si>
  <si>
    <t xml:space="preserve"> Sample J| Sample volume       =      500  [ml]</t>
  </si>
  <si>
    <t xml:space="preserve">        K| Sample time limit   =       25  [min]</t>
  </si>
  <si>
    <t xml:space="preserve"> Acid   L| Post-sample acid flush:   Enabled   </t>
  </si>
  <si>
    <t xml:space="preserve">        M| Flushing volume     =       10  [ml]</t>
  </si>
  <si>
    <t xml:space="preserve">        N| Flushing time limit =        1  [min]</t>
  </si>
  <si>
    <t xml:space="preserve"> Timing P| Pump data period    =       15  [sec]</t>
  </si>
  <si>
    <t xml:space="preserve">        V| Verify and proceed.</t>
  </si>
  <si>
    <t xml:space="preserve">  Selection  [L] ? V</t>
  </si>
  <si>
    <t>Performing 6 second low-power sleep mode test...</t>
  </si>
  <si>
    <t xml:space="preserve"> System status:</t>
  </si>
  <si>
    <t xml:space="preserve">   Date     Time    Battery    Temp Port</t>
  </si>
  <si>
    <t xml:space="preserve"> 03/06/19 23:54:13  33.5 Vb  24.2∞C 00 (home)  </t>
  </si>
  <si>
    <t>Schedule Verification</t>
  </si>
  <si>
    <t>Event  1 of 48 at 03/31/19 15:00:00</t>
  </si>
  <si>
    <t>Event  2 of 48 at 04/08/19 15:00:00</t>
  </si>
  <si>
    <t>Event  3 of 48 at 04/16/19 15:00:00</t>
  </si>
  <si>
    <t>Event  4 of 48 at 04/24/19 15:00:00</t>
  </si>
  <si>
    <t>Event  5 of 48 at 05/02/19 15:00:00</t>
  </si>
  <si>
    <t>Event  6 of 48 at 05/10/19 15:00:00</t>
  </si>
  <si>
    <t>Event  7 of 48 at 05/18/19 15:00:00</t>
  </si>
  <si>
    <t>Event  8 of 48 at 05/26/19 15:00:00</t>
  </si>
  <si>
    <t>Event  9 of 48 at 06/03/19 15:00:00</t>
  </si>
  <si>
    <t>Event 10 of 48 at 06/11/19 15:00:00</t>
  </si>
  <si>
    <t>Event 11 of 48 at 06/19/19 15:00:00</t>
  </si>
  <si>
    <t>Event 12 of 48 at 06/27/19 15:00:00</t>
  </si>
  <si>
    <t>Event 13 of 48 at 07/05/19 15:00:00</t>
  </si>
  <si>
    <t>Event 14 of 48 at 07/13/19 15:00:00</t>
  </si>
  <si>
    <t>Event 15 of 48 at 07/21/19 15:00:00</t>
  </si>
  <si>
    <t>Event 16 of 48 at 07/29/19 15:00:00</t>
  </si>
  <si>
    <t>Event 17 of 48 at 08/06/19 15:00:00</t>
  </si>
  <si>
    <t>Event 18 of 48 at 08/14/19 15:00:00</t>
  </si>
  <si>
    <t>Event 19 of 48 at 08/22/19 15:00:00</t>
  </si>
  <si>
    <t>Event 20 of 48 at 08/30/19 15:00:00</t>
  </si>
  <si>
    <t>Event 21 of 48 at 09/07/19 15:00:00</t>
  </si>
  <si>
    <t>Event 22 of 48 at 09/15/19 15:00:00</t>
  </si>
  <si>
    <t>Event 23 of 48 at 09/23/19 15:00:00</t>
  </si>
  <si>
    <t>Event 24 of 48 at 10/01/19 15:00:00</t>
  </si>
  <si>
    <t>Event 25 of 48 at 10/09/19 15:00:00 Press any key to continue._x0008__x0008__x0008__x0008__x0008__x0008__x0008__x0008__x0008__x0008__x0008__x0008__x0008__x0008__x0008__x0008__x0008__x0008__x0008__x0008__x0008__x0008__x0008__x0008__x0008__x0008__x0008_</t>
  </si>
  <si>
    <t>Event 26 of 48 at 10/17/19 15:00:00</t>
  </si>
  <si>
    <t>Event 27 of 48 at 10/25/19 15:00:00</t>
  </si>
  <si>
    <t>Event 28 of 48 at 11/02/19 15:00:00</t>
  </si>
  <si>
    <t>Event 29 of 48 at 11/10/19 15:00:00</t>
  </si>
  <si>
    <t>Event 30 of 48 at 11/18/19 15:00:00</t>
  </si>
  <si>
    <t>Event 31 of 48 at 11/26/19 15:00:00</t>
  </si>
  <si>
    <t>Event 32 of 48 at 12/04/19 15:00:00</t>
  </si>
  <si>
    <t>Event 33 of 48 at 12/12/19 15:00:00</t>
  </si>
  <si>
    <t>Event 34 of 48 at 12/20/19 15:00:00</t>
  </si>
  <si>
    <t>Event 35 of 48 at 12/28/19 15:00:00</t>
  </si>
  <si>
    <t>Event 36 of 48 at 01/05/20 15:00:00</t>
  </si>
  <si>
    <t>Event 37 of 48 at 01/13/20 15:00:00</t>
  </si>
  <si>
    <t>Event 38 of 48 at 01/21/20 15:00:00</t>
  </si>
  <si>
    <t>Event 39 of 48 at 01/29/20 15:00:00</t>
  </si>
  <si>
    <t>Event 40 of 48 at 02/06/20 15:00:00</t>
  </si>
  <si>
    <t>Event 41 of 48 at 02/14/20 15:00:00</t>
  </si>
  <si>
    <t>Event 42 of 48 at 02/22/20 15:00:00</t>
  </si>
  <si>
    <t>Event 43 of 48 at 03/01/20 15:00:00</t>
  </si>
  <si>
    <t>Event 44 of 48 at 03/09/20 15:00:00</t>
  </si>
  <si>
    <t>Event 45 of 48 at 03/17/20 15:00:00</t>
  </si>
  <si>
    <t>Event 46 of 48 at 03/25/20 15:00:00</t>
  </si>
  <si>
    <t>Event 47 of 48 at 04/02/20 15:00:00</t>
  </si>
  <si>
    <t>Event 48 of 48 at 04/10/20 15:00:00</t>
  </si>
  <si>
    <t>31st March 2019</t>
  </si>
  <si>
    <t xml:space="preserve">New battery </t>
  </si>
  <si>
    <t>Installed 7th March 2019 A21-1000 (Jan 2019) #613</t>
  </si>
  <si>
    <t>new configuration, black delrin discs</t>
  </si>
  <si>
    <t>This pump is an older Pittman pump and the new CF2 controller was reconfigured to accept it.</t>
  </si>
  <si>
    <t>oil and diaphragm replaced (Jim), spare in lab.</t>
  </si>
  <si>
    <t>could be stiffer but OK with 2 glued together</t>
  </si>
  <si>
    <t>Bag rinsing: check for fibres, rinse three times, make part of protocol as batches getting significantly worse. Washer connects to MQ with tee and syringe for emptying. 3x50mL.</t>
  </si>
  <si>
    <t>odd and numbers</t>
  </si>
  <si>
    <t>250uL saturated mercuric chloride inserted into the bag with a long needle.</t>
  </si>
  <si>
    <t>deployment year start</t>
  </si>
  <si>
    <t>site</t>
  </si>
  <si>
    <t>metadata</t>
  </si>
  <si>
    <t>sample</t>
  </si>
  <si>
    <t>temperature</t>
  </si>
  <si>
    <t>salinity</t>
  </si>
  <si>
    <t>time</t>
  </si>
  <si>
    <t>weight</t>
  </si>
  <si>
    <t>deployment</t>
  </si>
  <si>
    <t>standard_name</t>
  </si>
  <si>
    <t>sea_water_pressure_due_to_sea_water</t>
  </si>
  <si>
    <t>sea_water_temperature</t>
  </si>
  <si>
    <t>sea_water_practical_salinity</t>
  </si>
  <si>
    <t>moles_of_nitrate_and_nitrite_per_unit_mass_in_sea_water</t>
  </si>
  <si>
    <t>moles_of_phosphate_per_unit_mass_in_sea_water</t>
  </si>
  <si>
    <t>moles_of_silicate_per_unit_mass_in_sea_water</t>
  </si>
  <si>
    <t>moles_of_alkalinity_per_unit_mass_in_sea_water</t>
  </si>
  <si>
    <t>moles_of_inorganic_carbon_per_unit_mass_in_sea_water</t>
  </si>
  <si>
    <t>see drawing set 0243-002.pdf RAS SOFS-8 frame assembly</t>
  </si>
  <si>
    <t>depthnominal</t>
  </si>
  <si>
    <t>remoteaccesssampler</t>
  </si>
  <si>
    <t>sampleqc</t>
  </si>
  <si>
    <t>pressurerel</t>
  </si>
  <si>
    <t>pressurerelqc</t>
  </si>
  <si>
    <t>temperatureqc</t>
  </si>
  <si>
    <t>salinityqc</t>
  </si>
  <si>
    <t>weightqc</t>
  </si>
  <si>
    <t>NOxconcentration</t>
  </si>
  <si>
    <t>NOxqc</t>
  </si>
  <si>
    <t>phosphateconcentration</t>
  </si>
  <si>
    <t>phosphateqc</t>
  </si>
  <si>
    <t>silicateconcentration</t>
  </si>
  <si>
    <t>silicateqc</t>
  </si>
  <si>
    <t>totalalkalinity</t>
  </si>
  <si>
    <t>totalalkalinityqc</t>
  </si>
  <si>
    <t>totalcarbondioxide</t>
  </si>
  <si>
    <t>totalcarbondioxideqc</t>
  </si>
  <si>
    <t>depth nominal</t>
  </si>
  <si>
    <t>long name</t>
  </si>
  <si>
    <t>sample number</t>
  </si>
  <si>
    <t>sea water pressure due to sea water</t>
  </si>
  <si>
    <t>sea water temperature</t>
  </si>
  <si>
    <t>sea water practical salinity</t>
  </si>
  <si>
    <t>time of sample start</t>
  </si>
  <si>
    <t>sample mass</t>
  </si>
  <si>
    <t>moles of nitrate and nitrite per unit mass in sea water</t>
  </si>
  <si>
    <t>moles of phosphate per unit mass in sea water</t>
  </si>
  <si>
    <t>moles of silicate per unit mass in sea water</t>
  </si>
  <si>
    <t>units</t>
  </si>
  <si>
    <t>sampler position</t>
  </si>
  <si>
    <t>dbar</t>
  </si>
  <si>
    <r>
      <t>o</t>
    </r>
    <r>
      <rPr>
        <sz val="12"/>
        <rFont val="Calibri"/>
        <family val="2"/>
        <scheme val="minor"/>
      </rPr>
      <t>C</t>
    </r>
  </si>
  <si>
    <t>yyyy:mm:dd hh:mm:ss</t>
  </si>
  <si>
    <t>kg</t>
  </si>
  <si>
    <r>
      <t>umol.kg</t>
    </r>
    <r>
      <rPr>
        <vertAlign val="superscript"/>
        <sz val="12"/>
        <rFont val="Calibri"/>
        <family val="2"/>
        <scheme val="minor"/>
      </rPr>
      <t>-1</t>
    </r>
  </si>
  <si>
    <t>SOFS-8-2019</t>
  </si>
  <si>
    <t>SEE NEW HEADING Requirements</t>
  </si>
  <si>
    <t>SOTS8</t>
  </si>
  <si>
    <t>started 27/8/2018</t>
  </si>
  <si>
    <t>ended 22/3/2019</t>
  </si>
  <si>
    <t>Eye bolts for lifting fitted and OK this time.</t>
  </si>
  <si>
    <t>CTD casts at the site on deployment</t>
  </si>
  <si>
    <t>Rusting of stainless steel parts was extensive but not as bad as the previous deployment</t>
  </si>
  <si>
    <t>Artemis has no base anode on the controller, check in the manual</t>
  </si>
  <si>
    <t>Orpheus needs a firmware upgrade to match Artemis.</t>
  </si>
  <si>
    <t>IN2020_V09</t>
  </si>
  <si>
    <t>RECOVERY</t>
  </si>
  <si>
    <t>urethane density</t>
  </si>
  <si>
    <t>3048cm</t>
  </si>
  <si>
    <t>od</t>
  </si>
  <si>
    <t>id radius</t>
  </si>
  <si>
    <t>od radius</t>
  </si>
  <si>
    <t>id61.28</t>
  </si>
  <si>
    <t>cm3 per 100ft</t>
  </si>
  <si>
    <t>1cm3 in grams hence sinks</t>
  </si>
  <si>
    <t>Artemis RAS 10 SOFS8</t>
  </si>
  <si>
    <t>Event</t>
  </si>
  <si>
    <t>Event 25 of 48 at 10/09/19 15:00:00</t>
  </si>
  <si>
    <t>#</t>
  </si>
  <si>
    <t>green clumps</t>
  </si>
  <si>
    <t>comment</t>
  </si>
  <si>
    <t>flakes and green clumps, black spots</t>
  </si>
  <si>
    <t>flakes and black flecks</t>
  </si>
  <si>
    <t>white flakes</t>
  </si>
  <si>
    <t>green clumps, white flakes</t>
  </si>
  <si>
    <t>rust particles</t>
  </si>
  <si>
    <t>green clump</t>
  </si>
  <si>
    <t>fine particles</t>
  </si>
  <si>
    <t>black flake</t>
  </si>
  <si>
    <t>sample bag plus label</t>
  </si>
  <si>
    <t>sample wt (kg)</t>
  </si>
  <si>
    <t>white flake</t>
  </si>
  <si>
    <t>________________________________________________________________</t>
  </si>
  <si>
    <t>Configuration: RAS-125P500              CF2 V3_10 of Jan 23 2019</t>
  </si>
  <si>
    <t xml:space="preserve">               McLane Research Laboratories, Inc.</t>
  </si>
  <si>
    <t xml:space="preserve">                     Remote Access Sampler</t>
  </si>
  <si>
    <t xml:space="preserve">                           ML11906-01</t>
  </si>
  <si>
    <t xml:space="preserve">               _________________________________</t>
  </si>
  <si>
    <t xml:space="preserve">                           Main Menu</t>
  </si>
  <si>
    <t xml:space="preserve">                   Wed Sep 16 03:18:13 2020</t>
  </si>
  <si>
    <t xml:space="preserve">                        Port=00 (home)  </t>
  </si>
  <si>
    <t xml:space="preserve">           &lt;1&gt; Set Time          &lt;5&gt; Create Schedule</t>
  </si>
  <si>
    <t xml:space="preserve">           &lt;2&gt; Diagnostics       &lt;6&gt; Deploy System  </t>
  </si>
  <si>
    <t xml:space="preserve">           &lt;3&gt; Manual Operation  &lt;7&gt; Offload Data   </t>
  </si>
  <si>
    <t xml:space="preserve">           &lt;4&gt; Sleep             &lt;8&gt; Contact McLane </t>
  </si>
  <si>
    <t xml:space="preserve">           &lt;C&gt; Configure                            </t>
  </si>
  <si>
    <t xml:space="preserve">                Selection [] ? </t>
  </si>
  <si>
    <t xml:space="preserve">                   Wed Sep 16 03:18:15 2020</t>
  </si>
  <si>
    <t xml:space="preserve">                Selection [] ? 1</t>
  </si>
  <si>
    <t>Clock reads 09/16/20 03:18:18</t>
  </si>
  <si>
    <t>Format is mm/dd/[yyyy or yy] hh:mm:ss</t>
  </si>
  <si>
    <t>Enter correct time [09/16/2020 03:18:18] ? 1</t>
  </si>
  <si>
    <t xml:space="preserve">Enter correct time [09/16/2020 03:18:18] ? </t>
  </si>
  <si>
    <t xml:space="preserve">09/16/20 03:39:07 Suspended ... </t>
  </si>
  <si>
    <t xml:space="preserve">09/16/20 03:40:02 Suspended ... </t>
  </si>
  <si>
    <t xml:space="preserve">09/16/20 04:00:03 Suspended ... </t>
  </si>
  <si>
    <t>09/16/20 04:20:03 Suspended ... ?</t>
  </si>
  <si>
    <t xml:space="preserve">09/16/20 04:28:24 Suspended ... </t>
  </si>
  <si>
    <t xml:space="preserve">09/16/20 04:30:12 Suspended ... </t>
  </si>
  <si>
    <t xml:space="preserve">                   Wed Sep 16 04:30:17 2020</t>
  </si>
  <si>
    <t xml:space="preserve">                Selection [] ? 7</t>
  </si>
  <si>
    <t xml:space="preserve">                          Offload Menu</t>
  </si>
  <si>
    <t xml:space="preserve">                   Wed Sep 16 04:30:24 2020</t>
  </si>
  <si>
    <t xml:space="preserve">                &lt;1&gt; Display ALL data          </t>
  </si>
  <si>
    <t xml:space="preserve">                &lt;2&gt; Display event summary data</t>
  </si>
  <si>
    <t xml:space="preserve">                &lt;3&gt; Display pump data         </t>
  </si>
  <si>
    <t xml:space="preserve">                &lt;4&gt; EEPROM data backup cache  </t>
  </si>
  <si>
    <t xml:space="preserve">                &lt;M&gt; Main menu                 </t>
  </si>
  <si>
    <t xml:space="preserve">                Selection [M] ? 1</t>
  </si>
  <si>
    <t xml:space="preserve"> Start the capture file now.</t>
  </si>
  <si>
    <t xml:space="preserve">  </t>
  </si>
  <si>
    <t xml:space="preserve"> Then, press any key to start the transfer.  The data</t>
  </si>
  <si>
    <t xml:space="preserve"> file will remain in memory and is not erased by this</t>
  </si>
  <si>
    <t xml:space="preserve"> offload procedure.</t>
  </si>
  <si>
    <t xml:space="preserve"> Software version:  RAS-3_10.c</t>
  </si>
  <si>
    <t xml:space="preserve"> Compiled:          Jan 23 2019 14:41:15</t>
  </si>
  <si>
    <t xml:space="preserve"> Electronics S/N:   ML11906-01</t>
  </si>
  <si>
    <t xml:space="preserve"> Temperature probe:     Internal</t>
  </si>
  <si>
    <t xml:space="preserve"> Data recording start time = 03/07/19 00:12:37</t>
  </si>
  <si>
    <t xml:space="preserve"> Data recording stop time  = 04/10/20 15:13:18</t>
  </si>
  <si>
    <t xml:space="preserve"> HEADER</t>
  </si>
  <si>
    <t xml:space="preserve"> ______</t>
  </si>
  <si>
    <t xml:space="preserve"> SOFS-8 Deployment</t>
  </si>
  <si>
    <t xml:space="preserve"> prep Di Davies</t>
  </si>
  <si>
    <t xml:space="preserve"> SOFS float, inlet at 4m depth</t>
  </si>
  <si>
    <t xml:space="preserve"> SAMPLE PARAMETERS</t>
  </si>
  <si>
    <t xml:space="preserve"> _________________</t>
  </si>
  <si>
    <t xml:space="preserve"> Pre-sample acid:</t>
  </si>
  <si>
    <t xml:space="preserve"> Acid flush volume       [ml]      = 0</t>
  </si>
  <si>
    <t xml:space="preserve"> Acid flush time limit   [minutes] = 0</t>
  </si>
  <si>
    <t xml:space="preserve"> Acid exposure delay     [minutes] = 0</t>
  </si>
  <si>
    <t xml:space="preserve"> Water Flush:</t>
  </si>
  <si>
    <t xml:space="preserve"> Water flush volume      [ml]      = 250</t>
  </si>
  <si>
    <t xml:space="preserve"> Water flush time limit  [minutes] = 13</t>
  </si>
  <si>
    <t xml:space="preserve"> Sample:</t>
  </si>
  <si>
    <t xml:space="preserve"> Sample volume           [ml]      = 500</t>
  </si>
  <si>
    <t xml:space="preserve"> Sample time limit       [minutes] = 25</t>
  </si>
  <si>
    <t xml:space="preserve"> Post-sample acid:</t>
  </si>
  <si>
    <t xml:space="preserve"> Acid flush volume       [ml]      = 10</t>
  </si>
  <si>
    <t xml:space="preserve"> Acid flush time limit   [minutes] = 1</t>
  </si>
  <si>
    <t xml:space="preserve"> SCHEDULE</t>
  </si>
  <si>
    <t xml:space="preserve"> ________</t>
  </si>
  <si>
    <t xml:space="preserve"> Event  1 of 48 @ 03/31/19 15:00:00</t>
  </si>
  <si>
    <t xml:space="preserve"> Event  2 of 48 @ 04/08/19 15:00:00</t>
  </si>
  <si>
    <t xml:space="preserve"> Event  3 of 48 @ 04/16/19 15:00:00</t>
  </si>
  <si>
    <t xml:space="preserve"> Event  4 of 48 @ 04/24/19 15:00:00</t>
  </si>
  <si>
    <t xml:space="preserve"> Event  5 of 48 @ 05/02/19 15:00:00</t>
  </si>
  <si>
    <t xml:space="preserve"> Event  6 of 48 @ 05/10/19 15:00:00</t>
  </si>
  <si>
    <t xml:space="preserve"> Event  7 of 48 @ 05/18/19 15:00:00</t>
  </si>
  <si>
    <t xml:space="preserve"> Event  8 of 48 @ 05/26/19 15:00:00</t>
  </si>
  <si>
    <t xml:space="preserve"> Event  9 of 48 @ 06/03/19 15:00:00</t>
  </si>
  <si>
    <t xml:space="preserve"> Event 10 of 48 @ 06/11/19 15:00:00</t>
  </si>
  <si>
    <t xml:space="preserve"> Event 11 of 48 @ 06/19/19 15:00:00</t>
  </si>
  <si>
    <t xml:space="preserve"> Event 12 of 48 @ 06/27/19 15:00:00</t>
  </si>
  <si>
    <t xml:space="preserve"> Event 13 of 48 @ 07/05/19 15:00:00</t>
  </si>
  <si>
    <t xml:space="preserve"> Event 14 of 48 @ 07/13/19 15:00:00</t>
  </si>
  <si>
    <t xml:space="preserve"> Event 15 of 48 @ 07/21/19 15:00:00</t>
  </si>
  <si>
    <t xml:space="preserve"> Event 16 of 48 @ 07/29/19 15:00:00</t>
  </si>
  <si>
    <t xml:space="preserve"> Event 17 of 48 @ 08/06/19 15:00:00</t>
  </si>
  <si>
    <t xml:space="preserve"> Event 18 of 48 @ 08/14/19 15:00:00</t>
  </si>
  <si>
    <t xml:space="preserve"> Event 19 of 48 @ 08/22/19 15:00:00</t>
  </si>
  <si>
    <t xml:space="preserve"> Event 20 of 48 @ 08/30/19 15:00:00</t>
  </si>
  <si>
    <t xml:space="preserve"> Event 21 of 48 @ 09/07/19 15:00:00</t>
  </si>
  <si>
    <t xml:space="preserve"> Event 22 of 48 @ 09/15/19 15:00:00</t>
  </si>
  <si>
    <t xml:space="preserve"> Event 23 of 48 @ 09/23/19 15:00:00</t>
  </si>
  <si>
    <t xml:space="preserve"> Event 24 of 48 @ 10/01/19 15:00:00</t>
  </si>
  <si>
    <t xml:space="preserve"> Event 25 of 48 @ 10/09/19 15:00:00</t>
  </si>
  <si>
    <t xml:space="preserve"> Event 26 of 48 @ 10/17/19 15:00:00</t>
  </si>
  <si>
    <t xml:space="preserve"> Event 27 of 48 @ 10/25/19 15:00:00</t>
  </si>
  <si>
    <t xml:space="preserve"> Event 28 of 48 @ 11/02/19 15:00:00</t>
  </si>
  <si>
    <t xml:space="preserve"> Event 29 of 48 @ 11/10/19 15:00:00</t>
  </si>
  <si>
    <t xml:space="preserve"> Event 30 of 48 @ 11/18/19 15:00:00</t>
  </si>
  <si>
    <t xml:space="preserve"> Event 31 of 48 @ 11/26/19 15:00:00</t>
  </si>
  <si>
    <t xml:space="preserve"> Event 32 of 48 @ 12/04/19 15:00:00</t>
  </si>
  <si>
    <t xml:space="preserve"> Event 33 of 48 @ 12/12/19 15:00:00</t>
  </si>
  <si>
    <t xml:space="preserve"> Event 34 of 48 @ 12/20/19 15:00:00</t>
  </si>
  <si>
    <t xml:space="preserve"> Event 35 of 48 @ 12/28/19 15:00:00</t>
  </si>
  <si>
    <t xml:space="preserve"> Event 36 of 48 @ 01/05/20 15:00:00</t>
  </si>
  <si>
    <t xml:space="preserve"> Event 37 of 48 @ 01/13/20 15:00:00</t>
  </si>
  <si>
    <t xml:space="preserve"> Event 38 of 48 @ 01/21/20 15:00:00</t>
  </si>
  <si>
    <t xml:space="preserve"> Event 39 of 48 @ 01/29/20 15:00:00</t>
  </si>
  <si>
    <t xml:space="preserve"> Event 40 of 48 @ 02/06/20 15:00:00</t>
  </si>
  <si>
    <t xml:space="preserve"> Event 41 of 48 @ 02/14/20 15:00:00</t>
  </si>
  <si>
    <t xml:space="preserve"> Event 42 of 48 @ 02/22/20 15:00:00</t>
  </si>
  <si>
    <t xml:space="preserve"> Event 43 of 48 @ 03/01/20 15:00:00</t>
  </si>
  <si>
    <t xml:space="preserve"> Event 44 of 48 @ 03/09/20 15:00:00</t>
  </si>
  <si>
    <t xml:space="preserve"> Event 45 of 48 @ 03/17/20 15:00:00</t>
  </si>
  <si>
    <t xml:space="preserve"> Event 46 of 48 @ 03/25/20 15:00:00</t>
  </si>
  <si>
    <t xml:space="preserve"> Event 47 of 48 @ 04/02/20 15:00:00</t>
  </si>
  <si>
    <t xml:space="preserve"> Event 48 of 48 @ 04/10/20 15:00:00</t>
  </si>
  <si>
    <t xml:space="preserve"> DEPLOYMENT DATA</t>
  </si>
  <si>
    <t xml:space="preserve"> _______________</t>
  </si>
  <si>
    <t xml:space="preserve">   1  03/31/19 15:00:02  32.7 Vbat  10.6 ¯C  PORT = 00 </t>
  </si>
  <si>
    <t xml:space="preserve">      Pre-sample acid flush         0 ml        0 sec  LB  0.0 V  . . .</t>
  </si>
  <si>
    <t xml:space="preserve">      Flush port  = 49</t>
  </si>
  <si>
    <t xml:space="preserve">      Intake flush                251 ml      201 sec  LB 32.0 V  Average I 74.0 mA Highest I 82.0 mA  Volume reached</t>
  </si>
  <si>
    <t xml:space="preserve">      Flush port  = 00</t>
  </si>
  <si>
    <t xml:space="preserve">      Sample                      501 ml      402 sec  LB 31.8 V  Average I 78.0 mA Highest I 87.0 mA  Volume reached</t>
  </si>
  <si>
    <t xml:space="preserve">      Sample port = 01</t>
  </si>
  <si>
    <t xml:space="preserve">      03/31/19 15:10:15  32.3 Vbat  14.3 ¯C  PORT = 01</t>
  </si>
  <si>
    <t xml:space="preserve">      Post-sample acid flush       11 ml       10 sec  LB 31.8 V  Volume reached</t>
  </si>
  <si>
    <t xml:space="preserve">   2  04/08/19 15:00:01  32.6 Vbat  10.3 ¯C  PORT = 00 </t>
  </si>
  <si>
    <t xml:space="preserve">      Intake flush                251 ml      201 sec  LB 31.8 V  Average I 78.0 mA Highest I 86.0 mA  Volume reached</t>
  </si>
  <si>
    <t xml:space="preserve">      Sample                      501 ml      402 sec  LB 31.6 V  Average I 74.0 mA Highest I 85.0 mA  Volume reached</t>
  </si>
  <si>
    <t xml:space="preserve">      Sample port = 02</t>
  </si>
  <si>
    <t xml:space="preserve">      04/08/19 15:10:16  32.1 Vbat  14.0 ¯C  PORT = 02</t>
  </si>
  <si>
    <t xml:space="preserve">      Post-sample acid flush       11 ml       10 sec  LB 31.7 V  Volume reached</t>
  </si>
  <si>
    <t xml:space="preserve">   3  04/16/19 15:00:01  32.4 Vbat  10.4 ¯C  PORT = 00 </t>
  </si>
  <si>
    <t xml:space="preserve">      Intake flush                251 ml      201 sec  LB 31.6 V  Average I 78.0 mA Highest I 86.0 mA  Volume reached</t>
  </si>
  <si>
    <t xml:space="preserve">      Sample                      501 ml      402 sec  LB 31.4 V  Average I 82.0 mA Highest I 89.0 mA  Volume reached</t>
  </si>
  <si>
    <t xml:space="preserve">      Sample port = 03</t>
  </si>
  <si>
    <t xml:space="preserve">      04/16/19 15:10:18  31.9 Vbat  14.1 ¯C  PORT = 03</t>
  </si>
  <si>
    <t xml:space="preserve">      Post-sample acid flush       11 ml       10 sec  LB 31.5 V  Volume reached</t>
  </si>
  <si>
    <t xml:space="preserve">   4  04/24/19 15:00:02  32.2 Vbat  10.3 ¯C  PORT = 00 </t>
  </si>
  <si>
    <t xml:space="preserve">      Intake flush                251 ml      202 sec  LB 31.5 V  Average I 76.0 mA Highest I 84.0 mA  Volume reached</t>
  </si>
  <si>
    <t xml:space="preserve">      Sample                      501 ml      402 sec  LB 31.3 V  Average I 74.0 mA Highest I 83.0 mA  Volume reached</t>
  </si>
  <si>
    <t xml:space="preserve">      Sample port = 04</t>
  </si>
  <si>
    <t xml:space="preserve">      04/24/19 15:10:21  31.7 Vbat  14.0 ¯C  PORT = 04</t>
  </si>
  <si>
    <t xml:space="preserve">      Post-sample acid flush       11 ml       10 sec  LB 31.2 V  Volume reached</t>
  </si>
  <si>
    <t xml:space="preserve">   5  05/02/19 15:00:02  32.1 Vbat  12.1 ¯C  PORT = 00 </t>
  </si>
  <si>
    <t xml:space="preserve">      Intake flush                251 ml      202 sec  LB 31.3 V  Average I 77.0 mA Highest I 86.0 mA  Volume reached</t>
  </si>
  <si>
    <t xml:space="preserve">      Sample                      501 ml      402 sec  LB 31.2 V  Average I 73.0 mA Highest I 85.0 mA  Volume reached</t>
  </si>
  <si>
    <t xml:space="preserve">      Sample port = 05</t>
  </si>
  <si>
    <t xml:space="preserve">      05/02/19 15:10:23  31.6 Vbat  15.8 ¯C  PORT = 05</t>
  </si>
  <si>
    <t xml:space="preserve">      Post-sample acid flush       11 ml        9 sec  LB 31.2 V  Volume reached</t>
  </si>
  <si>
    <t xml:space="preserve">   6  05/10/19 15:00:02  31.9 Vbat  12.4 ¯C  PORT = 00 </t>
  </si>
  <si>
    <t xml:space="preserve">      Intake flush                251 ml      202 sec  LB 31.2 V  Average I 76.0 mA Highest I 82.0 mA  Volume reached</t>
  </si>
  <si>
    <t xml:space="preserve">      Sample                      501 ml      402 sec  LB 31.0 V  Average I 75.0 mA Highest I 86.0 mA  Volume reached</t>
  </si>
  <si>
    <t xml:space="preserve">      Sample port = 06</t>
  </si>
  <si>
    <t xml:space="preserve">      05/10/19 15:10:25  31.5 Vbat  16.1 ¯C  PORT = 06</t>
  </si>
  <si>
    <t xml:space="preserve">      Post-sample acid flush       11 ml        9 sec  LB 31.0 V  Volume reached</t>
  </si>
  <si>
    <t xml:space="preserve">   7  05/18/19 15:00:02  31.8 Vbat  13.1 ¯C  PORT = 00 </t>
  </si>
  <si>
    <t xml:space="preserve">      Intake flush                251 ml      202 sec  LB 31.1 V  Average I 76.0 mA Highest I 83.0 mA  Volume reached</t>
  </si>
  <si>
    <t xml:space="preserve">      Sample                      501 ml      402 sec  LB 30.9 V  Average I 76.0 mA Highest I 88.0 mA  Volume reached</t>
  </si>
  <si>
    <t xml:space="preserve">      Sample port = 07</t>
  </si>
  <si>
    <t xml:space="preserve">      05/18/19 15:10:27  31.4 Vbat  16.7 ¯C  PORT = 07</t>
  </si>
  <si>
    <t xml:space="preserve">      Post-sample acid flush       11 ml        9 sec  LB 30.9 V  Volume reached</t>
  </si>
  <si>
    <t xml:space="preserve">   8  05/26/19 15:00:02  31.7 Vbat  10.4 ¯C  PORT = 00 </t>
  </si>
  <si>
    <t xml:space="preserve">      Intake flush                251 ml      202 sec  LB 30.9 V  Average I 75.0 mA Highest I 84.0 mA  Volume reached</t>
  </si>
  <si>
    <t xml:space="preserve">      Sample                      501 ml      402 sec  LB 30.8 V  Average I 81.0 mA Highest I 90.0 mA  Volume reached</t>
  </si>
  <si>
    <t xml:space="preserve">      Sample port = 08</t>
  </si>
  <si>
    <t xml:space="preserve">      05/26/19 15:10:29  31.2 Vbat  14.1 ¯C  PORT = 08</t>
  </si>
  <si>
    <t xml:space="preserve">      Post-sample acid flush       11 ml       10 sec  LB 30.6 V  Volume reached</t>
  </si>
  <si>
    <t xml:space="preserve">   9  06/03/19 15:00:02  31.6 Vbat  10.0 ¯C  PORT = 00 </t>
  </si>
  <si>
    <t xml:space="preserve">      Intake flush                251 ml      202 sec  LB 30.8 V  Average I 74.0 mA Highest I 81.0 mA  Volume reached</t>
  </si>
  <si>
    <t xml:space="preserve">      Sample                      501 ml      402 sec  LB 30.6 V  Average I 79.0 mA Highest I 87.0 mA  Volume reached</t>
  </si>
  <si>
    <t xml:space="preserve">      Sample port = 09</t>
  </si>
  <si>
    <t xml:space="preserve">      06/03/19 15:10:31  31.1 Vbat  13.7 ¯C  PORT = 09</t>
  </si>
  <si>
    <t xml:space="preserve">      Post-sample acid flush       11 ml       10 sec  LB 30.5 V  Volume reached</t>
  </si>
  <si>
    <t xml:space="preserve">  10  06/11/19 15:00:02  31.5 Vbat  9.9 ¯C  PORT = 00 </t>
  </si>
  <si>
    <t xml:space="preserve">      Intake flush                251 ml      202 sec  LB 30.7 V  Average I 79.0 mA Highest I 88.0 mA  Volume reached</t>
  </si>
  <si>
    <t xml:space="preserve">      Sample                      501 ml      402 sec  LB 30.5 V  Average I 76.0 mA Highest I 85.0 mA  Volume reached</t>
  </si>
  <si>
    <t xml:space="preserve">      Sample port = 10</t>
  </si>
  <si>
    <t xml:space="preserve">      06/11/19 15:10:33  31.0 Vbat  13.6 ¯C  PORT = 10</t>
  </si>
  <si>
    <t xml:space="preserve">      Post-sample acid flush       11 ml       10 sec  LB 30.3 V  Volume reached</t>
  </si>
  <si>
    <t xml:space="preserve">  11  06/19/19 15:00:02  31.4 Vbat  11.3 ¯C  PORT = 00 </t>
  </si>
  <si>
    <t xml:space="preserve">      Intake flush                251 ml      202 sec  LB 30.6 V  Average I 76.0 mA Highest I 85.0 mA  Volume reached</t>
  </si>
  <si>
    <t xml:space="preserve">      Sample                      501 ml      402 sec  LB 30.4 V  Average I 84.0 mA Highest I 92.0 mA  Volume reached</t>
  </si>
  <si>
    <t xml:space="preserve">      Sample port = 11</t>
  </si>
  <si>
    <t xml:space="preserve">      06/19/19 15:10:35  30.9 Vbat  15.0 ¯C  PORT = 11</t>
  </si>
  <si>
    <t xml:space="preserve">  12  06/27/19 15:00:02  31.3 Vbat  11.4 ¯C  PORT = 00 </t>
  </si>
  <si>
    <t xml:space="preserve">      Intake flush                251 ml      202 sec  LB 30.5 V  Average I 78.0 mA Highest I 85.0 mA  Volume reached</t>
  </si>
  <si>
    <t xml:space="preserve">      Sample                      501 ml      402 sec  LB 30.3 V  Average I 75.0 mA Highest I 83.0 mA  Volume reached</t>
  </si>
  <si>
    <t xml:space="preserve">      Sample port = 12</t>
  </si>
  <si>
    <t xml:space="preserve">      06/27/19 15:10:37  30.8 Vbat  15.0 ¯C  PORT = 12</t>
  </si>
  <si>
    <t xml:space="preserve">      Post-sample acid flush       11 ml       10 sec  LB 30.2 V  Volume reached</t>
  </si>
  <si>
    <t xml:space="preserve">  13  07/05/19 15:00:02  31.2 Vbat  11.5 ¯C  PORT = 00 </t>
  </si>
  <si>
    <t xml:space="preserve">      Intake flush                251 ml      202 sec  LB 30.4 V  Average I 80.0 mA Highest I 86.0 mA  Volume reached</t>
  </si>
  <si>
    <t xml:space="preserve">      Sample                      501 ml      402 sec  LB 30.2 V  Average I 78.0 mA Highest I 87.0 mA  Volume reached</t>
  </si>
  <si>
    <t xml:space="preserve">      Sample port = 13</t>
  </si>
  <si>
    <t xml:space="preserve">      07/05/19 15:10:39  30.7 Vbat  15.2 ¯C  PORT = 13</t>
  </si>
  <si>
    <t xml:space="preserve">      Post-sample acid flush       11 ml       10 sec  LB 30.1 V  Volume reached</t>
  </si>
  <si>
    <t xml:space="preserve">  14  07/13/19 15:00:02  31.1 Vbat  10.7 ¯C  PORT = 00 </t>
  </si>
  <si>
    <t xml:space="preserve">      Intake flush                251 ml      201 sec  LB 30.3 V  Average I 82.0 mA Highest I 91.0 mA  Volume reached</t>
  </si>
  <si>
    <t xml:space="preserve">      Sample                      501 ml      402 sec  LB 30.1 V  Average I 80.0 mA Highest I 88.0 mA  Volume reached</t>
  </si>
  <si>
    <t xml:space="preserve">      Sample port = 14</t>
  </si>
  <si>
    <t xml:space="preserve">      07/13/19 15:10:41  30.6 Vbat  14.3 ¯C  PORT = 14</t>
  </si>
  <si>
    <t xml:space="preserve">      Post-sample acid flush       11 ml       10 sec  LB 29.9 V  Volume reached</t>
  </si>
  <si>
    <t xml:space="preserve">  15  07/21/19 15:00:02  31.0 Vbat  10.5 ¯C  PORT = 00 </t>
  </si>
  <si>
    <t xml:space="preserve">      Intake flush                251 ml      201 sec  LB 30.2 V  Average I 79.0 mA Highest I 89.0 mA  Volume reached</t>
  </si>
  <si>
    <t xml:space="preserve">      Sample                      501 ml      402 sec  LB 30.0 V  Average I 77.0 mA Highest I 87.0 mA  Volume reached</t>
  </si>
  <si>
    <t xml:space="preserve">      Sample port = 15</t>
  </si>
  <si>
    <t xml:space="preserve">      07/21/19 15:10:43  30.5 Vbat  14.1 ¯C  PORT = 15</t>
  </si>
  <si>
    <t xml:space="preserve">      Post-sample acid flush       11 ml       10 sec  LB 29.8 V  Volume reached</t>
  </si>
  <si>
    <t xml:space="preserve">  16  07/29/19 15:00:02  30.9 Vbat  10.2 ¯C  PORT = 00 </t>
  </si>
  <si>
    <t xml:space="preserve">      Intake flush                251 ml      201 sec  LB 30.1 V  Average I 87.0 mA Highest I 96.0 mA  Volume reached</t>
  </si>
  <si>
    <t xml:space="preserve">      Sample                      501 ml      402 sec  LB 29.9 V  Average I 78.0 mA Highest I 85.0 mA  Volume reached</t>
  </si>
  <si>
    <t xml:space="preserve">      Sample port = 16</t>
  </si>
  <si>
    <t xml:space="preserve">      07/29/19 15:10:45  30.4 Vbat  13.8 ¯C  PORT = 16</t>
  </si>
  <si>
    <t xml:space="preserve">      Post-sample acid flush       11 ml       10 sec  LB 29.7 V  Volume reached</t>
  </si>
  <si>
    <t xml:space="preserve">  17  08/06/19 15:00:01  30.9 Vbat  10.2 ¯C  PORT = 00 </t>
  </si>
  <si>
    <t xml:space="preserve">      Intake flush                251 ml      201 sec  LB 30.0 V  Average I 77.0 mA Highest I 83.0 mA  Volume reached</t>
  </si>
  <si>
    <t xml:space="preserve">      Sample                      501 ml      402 sec  LB 29.8 V  Average I 78.0 mA Highest I 89.0 mA  Volume reached</t>
  </si>
  <si>
    <t xml:space="preserve">      Sample port = 17</t>
  </si>
  <si>
    <t xml:space="preserve">      08/06/19 15:10:46  30.3 Vbat  13.9 ¯C  PORT = 17</t>
  </si>
  <si>
    <t xml:space="preserve">      Post-sample acid flush       11 ml       10 sec  LB 29.6 V  Volume reached</t>
  </si>
  <si>
    <t xml:space="preserve">  18  08/14/19 15:00:01  30.8 Vbat  10.6 ¯C  PORT = 00 </t>
  </si>
  <si>
    <t xml:space="preserve">      Intake flush                251 ml      201 sec  LB 30.0 V  Average I 81.0 mA Highest I 89.0 mA  Volume reached</t>
  </si>
  <si>
    <t xml:space="preserve">      Sample                      501 ml      402 sec  LB 29.7 V  Average I 80.0 mA Highest I 90.0 mA  Volume reached</t>
  </si>
  <si>
    <t xml:space="preserve">      Sample port = 18</t>
  </si>
  <si>
    <t xml:space="preserve">      08/14/19 15:10:48  30.3 Vbat  14.3 ¯C  PORT = 18</t>
  </si>
  <si>
    <t xml:space="preserve">  19  08/22/19 15:00:01  30.8 Vbat  10.3 ¯C  PORT = 00 </t>
  </si>
  <si>
    <t xml:space="preserve">      Intake flush                251 ml      202 sec  LB 29.9 V  Average I 83.0 mA Highest I 90.0 mA  Volume reached</t>
  </si>
  <si>
    <t xml:space="preserve">      Sample                      501 ml      402 sec  LB 29.7 V  Average I 81.0 mA Highest I 89.0 mA  Volume reached</t>
  </si>
  <si>
    <t xml:space="preserve">      Sample port = 19</t>
  </si>
  <si>
    <t xml:space="preserve">      08/22/19 15:10:51  30.2 Vbat  13.9 ¯C  PORT = 19</t>
  </si>
  <si>
    <t xml:space="preserve">      Post-sample acid flush       11 ml       10 sec  LB 29.5 V  Volume reached</t>
  </si>
  <si>
    <t xml:space="preserve">  20  08/30/19 15:00:01  30.7 Vbat  10.0 ¯C  PORT = 00 </t>
  </si>
  <si>
    <t xml:space="preserve">      Intake flush                251 ml      202 sec  LB 29.8 V  Average I 80.0 mA Highest I 88.0 mA  Volume reached</t>
  </si>
  <si>
    <t xml:space="preserve">      Sample                      501 ml      402 sec  LB 29.6 V  Average I 80.0 mA Highest I 88.0 mA  Volume reached</t>
  </si>
  <si>
    <t xml:space="preserve">      Sample port = 20</t>
  </si>
  <si>
    <t xml:space="preserve">      08/30/19 15:10:53  30.2 Vbat  13.6 ¯C  PORT = 20</t>
  </si>
  <si>
    <t xml:space="preserve">      Post-sample acid flush       11 ml       10 sec  LB 29.4 V  Volume reached</t>
  </si>
  <si>
    <t xml:space="preserve">  21  09/07/19 15:00:01  30.7 Vbat  10.1 ¯C  PORT = 00 </t>
  </si>
  <si>
    <t xml:space="preserve">      Intake flush                251 ml      202 sec  LB 29.8 V  Average I 82.0 mA Highest I 88.0 mA  Volume reached</t>
  </si>
  <si>
    <t xml:space="preserve">      Sample                      501 ml      402 sec  LB 29.5 V  Average I 82.0 mA Highest I 90.0 mA  Volume reached</t>
  </si>
  <si>
    <t xml:space="preserve">      Sample port = 21</t>
  </si>
  <si>
    <t xml:space="preserve">      09/07/19 15:10:55  30.1 Vbat  13.7 ¯C  PORT = 21</t>
  </si>
  <si>
    <t xml:space="preserve">  22  09/15/19 15:00:01  30.6 Vbat  10.1 ¯C  PORT = 00 </t>
  </si>
  <si>
    <t xml:space="preserve">      Intake flush                251 ml      202 sec  LB 29.7 V  Average I 82.0 mA Highest I 88.0 mA  Volume reached</t>
  </si>
  <si>
    <t xml:space="preserve">      Sample                      501 ml      402 sec  LB 29.5 V  Average I 79.0 mA Highest I 87.0 mA  Volume reached</t>
  </si>
  <si>
    <t xml:space="preserve">      Sample port = 22</t>
  </si>
  <si>
    <t xml:space="preserve">      09/15/19 15:10:57  30.1 Vbat  13.7 ¯C  PORT = 22</t>
  </si>
  <si>
    <t xml:space="preserve">      Post-sample acid flush       11 ml       10 sec  LB 29.3 V  Volume reached</t>
  </si>
  <si>
    <t xml:space="preserve">  23  09/23/19 15:00:01  30.6 Vbat  9.8 ¯C  PORT = 00 </t>
  </si>
  <si>
    <t xml:space="preserve">      Intake flush                251 ml      202 sec  LB 29.6 V  Average I 82.0 mA Highest I 90.0 mA  Volume reached</t>
  </si>
  <si>
    <t xml:space="preserve">      Sample                      501 ml      402 sec  LB 29.4 V  Average I 86.0 mA Highest I 95.0 mA  Volume reached</t>
  </si>
  <si>
    <t xml:space="preserve">      Sample port = 23</t>
  </si>
  <si>
    <t xml:space="preserve">      09/23/19 15:10:59  30.0 Vbat  13.5 ¯C  PORT = 23</t>
  </si>
  <si>
    <t xml:space="preserve">  24  10/01/19 15:00:01  30.5 Vbat  10.4 ¯C  PORT = 00 </t>
  </si>
  <si>
    <t xml:space="preserve">      Intake flush                251 ml      202 sec  LB 29.5 V  Average I 81.0 mA Highest I 88.0 mA  Volume reached</t>
  </si>
  <si>
    <t xml:space="preserve">      Sample                      501 ml      401 sec  LB 29.2 V  Average I 83.0 mA Highest I 93.0 mA  Volume reached</t>
  </si>
  <si>
    <t xml:space="preserve">      Sample port = 24</t>
  </si>
  <si>
    <t xml:space="preserve">      10/01/19 15:11:01  29.9 Vbat  14.1 ¯C  PORT = 24</t>
  </si>
  <si>
    <t xml:space="preserve">      Post-sample acid flush       11 ml       10 sec  LB 29.1 V  Volume reached</t>
  </si>
  <si>
    <t xml:space="preserve">  25  10/09/19 15:00:01  30.5 Vbat  10.1 ¯C  PORT = 00 </t>
  </si>
  <si>
    <t xml:space="preserve">      Intake flush                251 ml      202 sec  LB 29.3 V  Average I 79.0 mA Highest I 87.0 mA  Volume reached</t>
  </si>
  <si>
    <t xml:space="preserve">      Sample                      501 ml      401 sec  LB 29.0 V  Average I 84.0 mA Highest I 94.0 mA  Volume reached</t>
  </si>
  <si>
    <t xml:space="preserve">      Sample port = 25</t>
  </si>
  <si>
    <t xml:space="preserve">      10/09/19 15:11:03  29.8 Vbat  13.8 ¯C  PORT = 25</t>
  </si>
  <si>
    <t xml:space="preserve">      Post-sample acid flush       11 ml       10 sec  LB 28.9 V  Volume reached</t>
  </si>
  <si>
    <t xml:space="preserve">  26  10/17/19 15:00:01  30.4 Vbat  10.3 ¯C  PORT = 00 </t>
  </si>
  <si>
    <t xml:space="preserve">      Intake flush                251 ml      202 sec  LB 29.1 V  Average I 79.0 mA Highest I 86.0 mA  Volume reached</t>
  </si>
  <si>
    <t xml:space="preserve">      Sample                      501 ml      401 sec  LB 28.8 V  Average I 82.0 mA Highest I 90.0 mA  Volume reached</t>
  </si>
  <si>
    <t xml:space="preserve">      Sample port = 26</t>
  </si>
  <si>
    <t xml:space="preserve">      10/17/19 15:11:02  29.8 Vbat  13.8 ¯C  PORT = 26</t>
  </si>
  <si>
    <t xml:space="preserve">      Post-sample acid flush       11 ml       10 sec  LB 28.7 V  Volume reached</t>
  </si>
  <si>
    <t xml:space="preserve">  27  10/25/19 15:00:01  30.4 Vbat  9.7 ¯C  PORT = 00 </t>
  </si>
  <si>
    <t xml:space="preserve">      Intake flush                251 ml      202 sec  LB 28.9 V  Average I 83.0 mA Highest I 91.0 mA  Volume reached</t>
  </si>
  <si>
    <t xml:space="preserve">      Sample                      501 ml      402 sec  LB 28.6 V  Average I 84.0 mA Highest I 92.0 mA  Volume reached</t>
  </si>
  <si>
    <t xml:space="preserve">      Sample port = 27</t>
  </si>
  <si>
    <t xml:space="preserve">      10/25/19 15:11:00  29.7 Vbat  13.3 ¯C  PORT = 27</t>
  </si>
  <si>
    <t xml:space="preserve">      Post-sample acid flush       11 ml       10 sec  LB 28.5 V  Volume reached</t>
  </si>
  <si>
    <t xml:space="preserve">  28  11/02/19 15:00:01  30.3 Vbat  9.6 ¯C  PORT = 00 </t>
  </si>
  <si>
    <t xml:space="preserve">      Intake flush                251 ml      202 sec  LB 28.8 V  Average I 81.0 mA Highest I 89.0 mA  Volume reached</t>
  </si>
  <si>
    <t xml:space="preserve">      Sample                      501 ml      402 sec  LB 28.5 V  Average I 83.0 mA Highest I 94.0 mA  Volume reached</t>
  </si>
  <si>
    <t xml:space="preserve">      Sample port = 28</t>
  </si>
  <si>
    <t xml:space="preserve">      11/02/19 15:10:58  29.7 Vbat  13.2 ¯C  PORT = 28</t>
  </si>
  <si>
    <t xml:space="preserve">      Post-sample acid flush       11 ml       10 sec  LB 28.3 V  Volume reached</t>
  </si>
  <si>
    <t xml:space="preserve">  29  11/10/19 15:00:01  30.3 Vbat  10.0 ¯C  PORT = 00 </t>
  </si>
  <si>
    <t xml:space="preserve">      Intake flush                251 ml      202 sec  LB 28.8 V  Average I 84.0 mA Highest I 92.0 mA  Volume reached</t>
  </si>
  <si>
    <t xml:space="preserve">      Sample                      501 ml      402 sec  LB 28.5 V  Average I 85.0 mA Highest I 93.0 mA  Volume reached</t>
  </si>
  <si>
    <t xml:space="preserve">      Sample port = 29</t>
  </si>
  <si>
    <t xml:space="preserve">      11/10/19 15:10:56  29.6 Vbat  13.5 ¯C  PORT = 29</t>
  </si>
  <si>
    <t xml:space="preserve">  30  11/18/19 15:00:01  30.3 Vbat  11.3 ¯C  PORT = 00 </t>
  </si>
  <si>
    <t xml:space="preserve">      Intake flush                251 ml      202 sec  LB 28.8 V  Average I 79.0 mA Highest I 89.0 mA  Volume reached</t>
  </si>
  <si>
    <t xml:space="preserve">      Sample                      501 ml      402 sec  LB 28.6 V  Average I 80.0 mA Highest I 89.0 mA  Volume reached</t>
  </si>
  <si>
    <t xml:space="preserve">      Sample port = 30</t>
  </si>
  <si>
    <t xml:space="preserve">      11/18/19 15:10:54  29.7 Vbat  14.7 ¯C  PORT = 30</t>
  </si>
  <si>
    <t xml:space="preserve">  31  11/26/19 15:00:01  30.3 Vbat  9.7 ¯C  PORT = 00 </t>
  </si>
  <si>
    <t xml:space="preserve">      Intake flush                251 ml      202 sec  LB 28.8 V  Average I 77.0 mA Highest I 84.0 mA  Volume reached</t>
  </si>
  <si>
    <t xml:space="preserve">      Sample                      501 ml      402 sec  LB 28.5 V  Average I 87.0 mA Highest I 95.0 mA  Volume reached</t>
  </si>
  <si>
    <t xml:space="preserve">      Sample port = 31</t>
  </si>
  <si>
    <t xml:space="preserve">      11/26/19 15:10:52  29.6 Vbat  13.1 ¯C  PORT = 31</t>
  </si>
  <si>
    <t xml:space="preserve">  32  12/04/19 15:00:02  30.2 Vbat  10.3 ¯C  PORT = 00 </t>
  </si>
  <si>
    <t xml:space="preserve">      Intake flush                251 ml      202 sec  LB 28.8 V  Average I 82.0 mA Highest I 90.0 mA  Volume reached</t>
  </si>
  <si>
    <t xml:space="preserve">      Sample                      501 ml      402 sec  LB 28.6 V  Average I 88.0 mA Highest I 94.0 mA  Volume reached</t>
  </si>
  <si>
    <t xml:space="preserve">      Sample port = 32</t>
  </si>
  <si>
    <t xml:space="preserve">      12/04/19 15:10:51  29.6 Vbat  13.7 ¯C  PORT = 32</t>
  </si>
  <si>
    <t xml:space="preserve">  33  12/12/19 15:00:02  30.2 Vbat  10.5 ¯C  PORT = 00 </t>
  </si>
  <si>
    <t xml:space="preserve">      Intake flush                251 ml      202 sec  LB 28.9 V  Average I 84.0 mA Highest I 92.0 mA  Volume reached</t>
  </si>
  <si>
    <t xml:space="preserve">      Sample                      501 ml      402 sec  LB 28.6 V  Average I 83.0 mA Highest I 93.0 mA  Volume reached</t>
  </si>
  <si>
    <t xml:space="preserve">      Sample port = 33</t>
  </si>
  <si>
    <t xml:space="preserve">      12/12/19 15:10:49  29.6 Vbat  14.0 ¯C  PORT = 33</t>
  </si>
  <si>
    <t xml:space="preserve">      Post-sample acid flush       11 ml        9 sec  LB 28.5 V  Volume reached</t>
  </si>
  <si>
    <t xml:space="preserve">  34  12/20/19 15:00:02  30.2 Vbat  10.2 ¯C  PORT = 00 </t>
  </si>
  <si>
    <t xml:space="preserve">      Sample                      501 ml      402 sec  LB 28.6 V  Average I 84.0 mA Highest I 94.0 mA  Volume reached</t>
  </si>
  <si>
    <t xml:space="preserve">      Sample port = 34</t>
  </si>
  <si>
    <t xml:space="preserve">      12/20/19 15:10:47  29.6 Vbat  13.6 ¯C  PORT = 34</t>
  </si>
  <si>
    <t xml:space="preserve">      Post-sample acid flush       11 ml        9 sec  LB 28.6 V  Volume reached</t>
  </si>
  <si>
    <t xml:space="preserve">  35  12/28/19 15:00:03  30.2 Vbat  11.7 ¯C  PORT = 00 </t>
  </si>
  <si>
    <t xml:space="preserve">      Intake flush                251 ml      202 sec  LB 28.9 V  Average I 83.0 mA Highest I 92.0 mA  Volume reached</t>
  </si>
  <si>
    <t xml:space="preserve">      Sample                      501 ml      402 sec  LB 28.7 V  Average I 82.0 mA Highest I 90.0 mA  Volume reached</t>
  </si>
  <si>
    <t xml:space="preserve">      Sample port = 35</t>
  </si>
  <si>
    <t xml:space="preserve">      12/28/19 15:10:45  29.6 Vbat  15.2 ¯C  PORT = 35</t>
  </si>
  <si>
    <t xml:space="preserve">  36  01/05/20 15:00:03  30.2 Vbat  12.0 ¯C  PORT = 00 </t>
  </si>
  <si>
    <t xml:space="preserve">      Intake flush                251 ml      202 sec  LB 29.0 V  Average I 83.0 mA Highest I 91.0 mA  Volume reached</t>
  </si>
  <si>
    <t xml:space="preserve">      Sample                      501 ml      402 sec  LB 28.7 V  Average I 83.0 mA Highest I 90.0 mA  Volume reached</t>
  </si>
  <si>
    <t xml:space="preserve">      Sample port = 36</t>
  </si>
  <si>
    <t xml:space="preserve">      01/05/20 15:10:43  29.6 Vbat  15.4 ¯C  PORT = 36</t>
  </si>
  <si>
    <t xml:space="preserve">      Post-sample acid flush       11 ml        9 sec  LB 28.7 V  Volume reached</t>
  </si>
  <si>
    <t xml:space="preserve">  37  01/13/20 15:00:03  30.2 Vbat  11.5 ¯C  PORT = 00 </t>
  </si>
  <si>
    <t xml:space="preserve">      Sample                      501 ml      402 sec  LB 28.5 V  Average I 93.0 mA Highest I 101.0 mA  Volume reached</t>
  </si>
  <si>
    <t xml:space="preserve">      Sample port = 37</t>
  </si>
  <si>
    <t xml:space="preserve">      01/13/20 15:10:41  29.5 Vbat  14.9 ¯C  PORT = 37</t>
  </si>
  <si>
    <t xml:space="preserve">  38  01/21/20 15:00:03  30.1 Vbat  13.6 ¯C  PORT = 00 </t>
  </si>
  <si>
    <t xml:space="preserve">      Intake flush                251 ml      202 sec  LB 29.0 V  Average I 81.0 mA Highest I 92.0 mA  Volume reached</t>
  </si>
  <si>
    <t xml:space="preserve">      Sample                      501 ml      402 sec  LB 28.8 V  Average I 86.0 mA Highest I 93.0 mA  Volume reached</t>
  </si>
  <si>
    <t xml:space="preserve">      Sample port = 38</t>
  </si>
  <si>
    <t xml:space="preserve">      01/21/20 15:10:39  29.6 Vbat  17.0 ¯C  PORT = 38</t>
  </si>
  <si>
    <t xml:space="preserve">  39  01/29/20 15:00:03  30.1 Vbat  12.7 ¯C  PORT = 00 </t>
  </si>
  <si>
    <t xml:space="preserve">      Intake flush                251 ml      202 sec  LB 29.0 V  Average I 81.0 mA Highest I 88.0 mA  Volume reached</t>
  </si>
  <si>
    <t xml:space="preserve">      Sample                      501 ml      402 sec  LB 28.8 V  Average I 82.0 mA Highest I 89.0 mA  Volume reached</t>
  </si>
  <si>
    <t xml:space="preserve">      Sample port = 39</t>
  </si>
  <si>
    <t xml:space="preserve">      01/29/20 15:10:37  29.6 Vbat  16.0 ¯C  PORT = 39</t>
  </si>
  <si>
    <t xml:space="preserve">  40  02/06/20 15:00:03  30.1 Vbat  11.6 ¯C  PORT = 00 </t>
  </si>
  <si>
    <t xml:space="preserve">      Intake flush                251 ml      202 sec  LB 28.9 V  Average I 82.0 mA Highest I 91.0 mA  Volume reached</t>
  </si>
  <si>
    <t xml:space="preserve">      Sample                      501 ml      402 sec  LB 28.7 V  Average I 80.0 mA Highest I 91.0 mA  Volume reached</t>
  </si>
  <si>
    <t xml:space="preserve">      Sample port = 40</t>
  </si>
  <si>
    <t xml:space="preserve">      02/06/20 15:10:35  29.5 Vbat  14.9 ¯C  PORT = 40</t>
  </si>
  <si>
    <t xml:space="preserve">      Post-sample acid flush       11 ml       10 sec  LB 28.6 V  Volume reached</t>
  </si>
  <si>
    <t xml:space="preserve">  41  02/14/20 15:00:03  30.1 Vbat  12.2 ¯C  PORT = 00 </t>
  </si>
  <si>
    <t xml:space="preserve">      Intake flush                251 ml      202 sec  LB 28.9 V  Average I 80.0 mA Highest I 86.0 mA  Volume reached</t>
  </si>
  <si>
    <t xml:space="preserve">      Sample                      501 ml      402 sec  LB 28.7 V  Average I 84.0 mA Highest I 93.0 mA  Volume reached</t>
  </si>
  <si>
    <t xml:space="preserve">      Sample port = 41</t>
  </si>
  <si>
    <t xml:space="preserve">      02/14/20 15:10:33  29.5 Vbat  15.5 ¯C  PORT = 41</t>
  </si>
  <si>
    <t xml:space="preserve">  42  02/22/20 15:00:03  30.0 Vbat  12.6 ¯C  PORT = 00 </t>
  </si>
  <si>
    <t xml:space="preserve">      Intake flush                251 ml      202 sec  LB 28.9 V  Average I 78.0 mA Highest I 86.0 mA  Volume reached</t>
  </si>
  <si>
    <t xml:space="preserve">      Sample                      501 ml      402 sec  LB 28.7 V  Average I 82.0 mA Highest I 89.0 mA  Volume reached</t>
  </si>
  <si>
    <t xml:space="preserve">      Sample port = 42</t>
  </si>
  <si>
    <t xml:space="preserve">      02/22/20 15:10:31  29.5 Vbat  16.0 ¯C  PORT = 42</t>
  </si>
  <si>
    <t xml:space="preserve">  43  03/01/20 15:00:03  30.0 Vbat  11.5 ¯C  PORT = 00 </t>
  </si>
  <si>
    <t xml:space="preserve">      Intake flush                251 ml      202 sec  LB 28.8 V  Average I 91.0 mA Highest I 100.0 mA  Volume reached</t>
  </si>
  <si>
    <t xml:space="preserve">      Sample                      501 ml      402 sec  LB 28.6 V  Average I 83.0 mA Highest I 94.0 mA  Volume reached</t>
  </si>
  <si>
    <t xml:space="preserve">      Sample port = 43</t>
  </si>
  <si>
    <t xml:space="preserve">      03/01/20 15:10:29  29.4 Vbat  14.8 ¯C  PORT = 43</t>
  </si>
  <si>
    <t xml:space="preserve">  44  03/09/20 15:00:03  30.0 Vbat  12.6 ¯C  PORT = 00 </t>
  </si>
  <si>
    <t xml:space="preserve">      Intake flush                251 ml      202 sec  LB 28.9 V  Average I 79.0 mA Highest I 85.0 mA  Volume reached</t>
  </si>
  <si>
    <t xml:space="preserve">      Sample                      501 ml      402 sec  LB 28.6 V  Average I 87.0 mA Highest I 96.0 mA  Volume reached</t>
  </si>
  <si>
    <t xml:space="preserve">      Sample port = 44</t>
  </si>
  <si>
    <t xml:space="preserve">      03/09/20 15:10:27  29.4 Vbat  16.0 ¯C  PORT = 44</t>
  </si>
  <si>
    <t xml:space="preserve">  45  03/17/20 15:00:03  30.0 Vbat  12.3 ¯C  PORT = 00 </t>
  </si>
  <si>
    <t xml:space="preserve">      Intake flush                251 ml      202 sec  LB 28.8 V  Average I 84.0 mA Highest I 91.0 mA  Volume reached</t>
  </si>
  <si>
    <t xml:space="preserve">      Sample                      501 ml      402 sec  LB 28.6 V  Average I 81.0 mA Highest I 89.0 mA  Volume reached</t>
  </si>
  <si>
    <t xml:space="preserve">      Sample port = 45</t>
  </si>
  <si>
    <t xml:space="preserve">      03/17/20 15:10:25  29.4 Vbat  15.6 ¯C  PORT = 45</t>
  </si>
  <si>
    <t xml:space="preserve">  46  03/25/20 15:00:03  29.9 Vbat  12.4 ¯C  PORT = 00 </t>
  </si>
  <si>
    <t xml:space="preserve">      Sample                      501 ml      402 sec  LB 28.6 V  Average I 81.0 mA Highest I 90.0 mA  Volume reached</t>
  </si>
  <si>
    <t xml:space="preserve">      Sample port = 46</t>
  </si>
  <si>
    <t xml:space="preserve">      03/25/20 15:10:23  29.4 Vbat  15.6 ¯C  PORT = 46</t>
  </si>
  <si>
    <t xml:space="preserve">  47  04/02/20 15:00:03  29.9 Vbat  12.2 ¯C  PORT = 00 </t>
  </si>
  <si>
    <t xml:space="preserve">      Intake flush                251 ml      202 sec  LB 28.7 V  Average I 80.0 mA Highest I 87.0 mA  Volume reached</t>
  </si>
  <si>
    <t xml:space="preserve">      Sample                      501 ml      402 sec  LB 28.5 V  Average I 85.0 mA Highest I 92.0 mA  Volume reached</t>
  </si>
  <si>
    <t xml:space="preserve">      Sample port = 47</t>
  </si>
  <si>
    <t xml:space="preserve">      04/02/20 15:10:21  29.3 Vbat  15.4 ¯C  PORT = 47</t>
  </si>
  <si>
    <t xml:space="preserve">  48  04/10/20 15:00:03  29.9 Vbat  12.1 ¯C  PORT = 00 </t>
  </si>
  <si>
    <t xml:space="preserve">      Intake flush                251 ml      202 sec  LB 28.7 V  Average I 81.0 mA Highest I 89.0 mA  Volume reached</t>
  </si>
  <si>
    <t xml:space="preserve">      Sample port = 48</t>
  </si>
  <si>
    <t xml:space="preserve">      04/10/20 15:10:19  29.3 Vbat  15.3 ¯C  PORT = 48</t>
  </si>
  <si>
    <t>pump current max mA</t>
  </si>
  <si>
    <t/>
  </si>
  <si>
    <t>check bag wt (storage expt, 3 bags)</t>
  </si>
  <si>
    <t>Evens for phytoplankton</t>
  </si>
  <si>
    <t>yyyy</t>
  </si>
  <si>
    <t>dd</t>
  </si>
  <si>
    <t>hh:mm:ss</t>
  </si>
  <si>
    <t>/</t>
  </si>
  <si>
    <t xml:space="preserve"> </t>
  </si>
  <si>
    <t>yyyy/mm/dd hh:mm:ss</t>
  </si>
  <si>
    <t>time format</t>
  </si>
  <si>
    <t>If I give Ruth the even numbered samples the minimum sample for phyto would be 0.42kg and only 7 samples with naked eye visible debis. Before I hand them over I plan to remove 10 mL for nutrients and 20 mL for density, generally leaving more than 400mL.  Later samples are around 0.5kg.</t>
  </si>
  <si>
    <r>
      <t>That leaves us with mostly good volumes for alkalinity and density (100mL) with 10mL and 20mL for nutrients (some duplicates).  The only one that will be entirely used will be #37 that had the low volume due to blockage (</t>
    </r>
    <r>
      <rPr>
        <sz val="12"/>
        <color rgb="FF000000"/>
        <rFont val="Calibri"/>
        <family val="2"/>
        <scheme val="minor"/>
      </rPr>
      <t>Event 37 of 48 at 01/13/20 15:00:00). 13 of the samples have clumps of debris that I plan to avoid decanting via gentle settling first. That leaves a good volume for further phyto if needed.</t>
    </r>
  </si>
  <si>
    <t>see bag wt tab</t>
  </si>
  <si>
    <t>density</t>
  </si>
  <si>
    <t>alkalinity</t>
  </si>
  <si>
    <t>NaN</t>
  </si>
  <si>
    <t>Odd numbers: alkalinity ~100mL supplied for alkalinity and density.</t>
  </si>
  <si>
    <t>Even numbers: density only ~20mL.  Shake first.  There may be condensation under the lid.</t>
  </si>
  <si>
    <t>Please retain the samples after density measurement.</t>
  </si>
  <si>
    <t>Note: sample 37 will be an outlier.  Only 100mL was collected and it will be diluted about 5% by milliq and have a higher contribution from the mercuric chloride.</t>
  </si>
  <si>
    <t>Event RAS SOFS8</t>
  </si>
  <si>
    <t>NOX</t>
  </si>
  <si>
    <t>silicate</t>
  </si>
  <si>
    <t>phosphate</t>
  </si>
  <si>
    <t>quarantine exempt: BICON</t>
  </si>
  <si>
    <t>SOTS site: remote sampler Artemis</t>
  </si>
  <si>
    <t>note: #37 has lower salinity</t>
  </si>
  <si>
    <t>Samples preserved with 80uM mercuric chloride classified non hazardous 0 and non dangerous goods.</t>
  </si>
  <si>
    <t>Diana.Davies@csiro.au</t>
  </si>
  <si>
    <t>WBS R-13408</t>
  </si>
  <si>
    <t>duplicate 41</t>
  </si>
  <si>
    <t>duplicate 35</t>
  </si>
  <si>
    <t>duplicate 23</t>
  </si>
  <si>
    <t>duplicate 31</t>
  </si>
  <si>
    <t>duplicate 21</t>
  </si>
  <si>
    <t>duplicate 45</t>
  </si>
  <si>
    <t>duplicate 11</t>
  </si>
  <si>
    <t>duplicate 17</t>
  </si>
  <si>
    <t>Note that the RAS can be awash:  measure the height of the rust stain on the instrument package:  0.37m ht above the RAS valve 0.43m valve and clearence 4.5m intake hose=</t>
  </si>
  <si>
    <t>Voyage</t>
  </si>
  <si>
    <t xml:space="preserve"> Date_Time</t>
  </si>
  <si>
    <t xml:space="preserve"> CTD</t>
  </si>
  <si>
    <t xml:space="preserve"> RP/S#</t>
  </si>
  <si>
    <t xml:space="preserve"> Depth</t>
  </si>
  <si>
    <t>SOMMA</t>
  </si>
  <si>
    <t xml:space="preserve"> T_insitu</t>
  </si>
  <si>
    <t xml:space="preserve"> Latitude</t>
  </si>
  <si>
    <t xml:space="preserve"> Longitude</t>
  </si>
  <si>
    <t>Alkalinity</t>
  </si>
  <si>
    <t>TA flag</t>
  </si>
  <si>
    <r>
      <t>TCO</t>
    </r>
    <r>
      <rPr>
        <vertAlign val="subscript"/>
        <sz val="9"/>
        <color theme="0"/>
        <rFont val="Arial"/>
        <family val="2"/>
      </rPr>
      <t>2</t>
    </r>
  </si>
  <si>
    <r>
      <t>TCO</t>
    </r>
    <r>
      <rPr>
        <vertAlign val="subscript"/>
        <sz val="9"/>
        <color theme="0"/>
        <rFont val="Arial"/>
        <family val="2"/>
      </rPr>
      <t>2</t>
    </r>
    <r>
      <rPr>
        <sz val="9"/>
        <color theme="0"/>
        <rFont val="Arial"/>
        <family val="2"/>
      </rPr>
      <t xml:space="preserve"> flag</t>
    </r>
  </si>
  <si>
    <t xml:space="preserve"> yyyymmdd_hhmm</t>
  </si>
  <si>
    <t xml:space="preserve"> no</t>
  </si>
  <si>
    <t xml:space="preserve"> db</t>
  </si>
  <si>
    <t xml:space="preserve"> Salinity</t>
  </si>
  <si>
    <t xml:space="preserve"> °C</t>
  </si>
  <si>
    <t xml:space="preserve"> °S</t>
  </si>
  <si>
    <t xml:space="preserve"> °E</t>
  </si>
  <si>
    <t>µmol/kg</t>
  </si>
  <si>
    <t xml:space="preserve"> IN2020_V09</t>
  </si>
  <si>
    <t>20200829_0603</t>
  </si>
  <si>
    <t>20200831_2320</t>
  </si>
  <si>
    <t>Alkalinity control limit table, repeat CRMs</t>
  </si>
  <si>
    <t>average</t>
  </si>
  <si>
    <t>stdev</t>
  </si>
  <si>
    <t>n</t>
  </si>
  <si>
    <t>UCL</t>
  </si>
  <si>
    <t>UWL</t>
  </si>
  <si>
    <t>LWL</t>
  </si>
  <si>
    <t>LCL</t>
  </si>
  <si>
    <t>certified value</t>
  </si>
  <si>
    <t>Alkalinity duplicates</t>
  </si>
  <si>
    <t>RHS same bottles</t>
  </si>
  <si>
    <t xml:space="preserve">Control limit table </t>
  </si>
  <si>
    <t>average of abs differences</t>
  </si>
  <si>
    <t>s.d.</t>
  </si>
  <si>
    <t>range value</t>
  </si>
  <si>
    <t>SOMMA CRMs</t>
  </si>
  <si>
    <t>CRM bottles</t>
  </si>
  <si>
    <t>Values</t>
  </si>
  <si>
    <t>Average</t>
  </si>
  <si>
    <t>certified CRM</t>
  </si>
  <si>
    <t>Correction</t>
  </si>
  <si>
    <t>Samples were run in one batch with CRMs run at the start and end.</t>
  </si>
  <si>
    <t>The blockage at #37 did not appear to be in the valve</t>
  </si>
  <si>
    <t>New McLane bases have no failures</t>
  </si>
  <si>
    <t>RAS3-48-500FH serial no: 11906-01 Artemis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</si>
</sst>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6" formatCode="&quot;$&quot;#,##0_);[Red]\(&quot;$&quot;#,##0\)"/>
    <numFmt numFmtId="164" formatCode="0.0"/>
    <numFmt numFmtId="165" formatCode="mm\ dd\ yy\ hh\ mm\ ss"/>
    <numFmt numFmtId="166" formatCode="d/mm/yyyy;@"/>
    <numFmt numFmtId="167" formatCode="yyyy/mm/dd\ hh:mm:ss"/>
    <numFmt numFmtId="168" formatCode="hh:mm:ss;@"/>
    <numFmt numFmtId="169" formatCode="0.000"/>
  </numFmts>
  <fonts count="43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charset val="204"/>
      <scheme val="minor"/>
    </font>
    <font>
      <u/>
      <sz val="12"/>
      <color theme="11"/>
      <name val="Calibri"/>
      <family val="2"/>
      <charset val="204"/>
      <scheme val="minor"/>
    </font>
    <font>
      <sz val="12"/>
      <color rgb="FF000000"/>
      <name val="Calibri"/>
      <family val="2"/>
      <scheme val="minor"/>
    </font>
    <font>
      <sz val="8"/>
      <name val="Calibri"/>
      <family val="2"/>
      <scheme val="minor"/>
    </font>
    <font>
      <sz val="12"/>
      <color rgb="FF000000"/>
      <name val="Verdana"/>
      <family val="2"/>
    </font>
    <font>
      <sz val="14"/>
      <color rgb="FF00000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4"/>
      <color rgb="FF000000"/>
      <name val="Calibri"/>
      <family val="2"/>
      <scheme val="minor"/>
    </font>
    <font>
      <i/>
      <sz val="14"/>
      <color rgb="FF1F497D"/>
      <name val="Calibri"/>
      <family val="2"/>
      <scheme val="minor"/>
    </font>
    <font>
      <sz val="14"/>
      <color rgb="FF1F497D"/>
      <name val="Calibri"/>
      <family val="2"/>
      <scheme val="minor"/>
    </font>
    <font>
      <sz val="14"/>
      <color theme="1"/>
      <name val="Calibri"/>
      <family val="2"/>
      <scheme val="minor"/>
    </font>
    <font>
      <u/>
      <sz val="14"/>
      <color theme="10"/>
      <name val="Calibri"/>
      <family val="2"/>
      <scheme val="minor"/>
    </font>
    <font>
      <sz val="10"/>
      <name val="Arial"/>
      <family val="2"/>
    </font>
    <font>
      <sz val="12"/>
      <color theme="7"/>
      <name val="Calibri"/>
      <family val="2"/>
      <scheme val="minor"/>
    </font>
    <font>
      <b/>
      <sz val="12"/>
      <color theme="7"/>
      <name val="Calibri"/>
      <family val="2"/>
      <scheme val="minor"/>
    </font>
    <font>
      <sz val="11"/>
      <color theme="7"/>
      <name val="Calibri"/>
      <family val="2"/>
      <scheme val="minor"/>
    </font>
    <font>
      <b/>
      <sz val="10"/>
      <color theme="7"/>
      <name val="Arial"/>
      <family val="2"/>
    </font>
    <font>
      <sz val="10"/>
      <color theme="7"/>
      <name val="Arial"/>
      <family val="2"/>
    </font>
    <font>
      <u/>
      <sz val="12"/>
      <color theme="7"/>
      <name val="Calibri"/>
      <family val="2"/>
      <charset val="204"/>
      <scheme val="minor"/>
    </font>
    <font>
      <sz val="11"/>
      <color theme="7"/>
      <name val="Verdana"/>
      <family val="2"/>
    </font>
    <font>
      <b/>
      <sz val="14"/>
      <name val="Calibri"/>
      <family val="2"/>
      <scheme val="minor"/>
    </font>
    <font>
      <sz val="12"/>
      <name val="Calibri"/>
      <family val="2"/>
      <scheme val="minor"/>
    </font>
    <font>
      <b/>
      <sz val="12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indexed="64"/>
      <name val="Calibri"/>
      <family val="2"/>
      <scheme val="minor"/>
    </font>
    <font>
      <sz val="11"/>
      <name val="Calibri"/>
      <family val="2"/>
      <scheme val="minor"/>
    </font>
    <font>
      <sz val="11"/>
      <color rgb="FF0000D4"/>
      <name val="Calibri"/>
      <family val="2"/>
      <scheme val="minor"/>
    </font>
    <font>
      <vertAlign val="superscript"/>
      <sz val="12"/>
      <name val="Calibri"/>
      <family val="2"/>
      <scheme val="minor"/>
    </font>
    <font>
      <sz val="12"/>
      <color rgb="FFFF0000"/>
      <name val="Calibri"/>
      <family val="2"/>
      <scheme val="minor"/>
    </font>
    <font>
      <sz val="18"/>
      <color rgb="FFFF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9"/>
      <color rgb="FFFFFFFF"/>
      <name val="Calibri"/>
      <family val="2"/>
      <scheme val="minor"/>
    </font>
    <font>
      <vertAlign val="subscript"/>
      <sz val="9"/>
      <color theme="0"/>
      <name val="Arial"/>
      <family val="2"/>
    </font>
    <font>
      <sz val="9"/>
      <color theme="0"/>
      <name val="Arial"/>
      <family val="2"/>
    </font>
    <font>
      <sz val="9"/>
      <name val="Arial"/>
      <family val="2"/>
    </font>
    <font>
      <b/>
      <sz val="8"/>
      <color rgb="FFFFFFFF"/>
      <name val="Calibri"/>
      <family val="2"/>
    </font>
    <font>
      <sz val="9"/>
      <color rgb="FF000000"/>
      <name val="Calibri"/>
      <family val="2"/>
    </font>
    <font>
      <sz val="9"/>
      <name val="Calibri"/>
      <family val="2"/>
      <scheme val="minor"/>
    </font>
    <font>
      <sz val="9"/>
      <color rgb="FF000000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2"/>
      <color rgb="FFFFFFFF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FF00"/>
        <bgColor indexed="5"/>
      </patternFill>
    </fill>
    <fill>
      <patternFill patternType="solid">
        <fgColor rgb="FFFFFF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EDEDED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88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14" fillId="0" borderId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128">
    <xf numFmtId="0" fontId="0" fillId="0" borderId="0" xfId="0"/>
    <xf numFmtId="0" fontId="1" fillId="0" borderId="0" xfId="0" applyFont="1"/>
    <xf numFmtId="0" fontId="2" fillId="0" borderId="0" xfId="19"/>
    <xf numFmtId="0" fontId="0" fillId="0" borderId="0" xfId="0" applyAlignment="1">
      <alignment horizontal="right"/>
    </xf>
    <xf numFmtId="0" fontId="4" fillId="0" borderId="0" xfId="0" applyFont="1"/>
    <xf numFmtId="0" fontId="0" fillId="0" borderId="0" xfId="0" applyFill="1"/>
    <xf numFmtId="0" fontId="6" fillId="0" borderId="0" xfId="0" applyFont="1"/>
    <xf numFmtId="0" fontId="7" fillId="0" borderId="0" xfId="0" applyFont="1"/>
    <xf numFmtId="0" fontId="0" fillId="0" borderId="0" xfId="0" applyFont="1"/>
    <xf numFmtId="0" fontId="9" fillId="0" borderId="0" xfId="0" applyFont="1"/>
    <xf numFmtId="0" fontId="12" fillId="0" borderId="0" xfId="0" applyFont="1"/>
    <xf numFmtId="0" fontId="11" fillId="4" borderId="0" xfId="0" applyFont="1" applyFill="1"/>
    <xf numFmtId="0" fontId="12" fillId="4" borderId="0" xfId="0" applyFont="1" applyFill="1"/>
    <xf numFmtId="0" fontId="10" fillId="4" borderId="0" xfId="0" applyFont="1" applyFill="1"/>
    <xf numFmtId="0" fontId="13" fillId="4" borderId="0" xfId="19" applyFont="1" applyFill="1"/>
    <xf numFmtId="0" fontId="1" fillId="0" borderId="0" xfId="0" applyFont="1" applyAlignment="1">
      <alignment horizontal="right"/>
    </xf>
    <xf numFmtId="165" fontId="0" fillId="0" borderId="0" xfId="0" applyNumberFormat="1"/>
    <xf numFmtId="0" fontId="15" fillId="0" borderId="0" xfId="0" applyFont="1"/>
    <xf numFmtId="0" fontId="15" fillId="0" borderId="0" xfId="0" applyFont="1" applyAlignment="1">
      <alignment horizontal="left"/>
    </xf>
    <xf numFmtId="0" fontId="0" fillId="0" borderId="0" xfId="0" applyAlignment="1">
      <alignment horizontal="center"/>
    </xf>
    <xf numFmtId="0" fontId="16" fillId="0" borderId="0" xfId="0" applyFont="1"/>
    <xf numFmtId="165" fontId="15" fillId="0" borderId="0" xfId="0" applyNumberFormat="1" applyFont="1"/>
    <xf numFmtId="0" fontId="15" fillId="0" borderId="0" xfId="0" applyFont="1" applyFill="1"/>
    <xf numFmtId="0" fontId="17" fillId="0" borderId="0" xfId="0" applyFont="1"/>
    <xf numFmtId="15" fontId="18" fillId="0" borderId="0" xfId="0" applyNumberFormat="1" applyFont="1" applyFill="1"/>
    <xf numFmtId="0" fontId="19" fillId="0" borderId="0" xfId="0" applyFont="1" applyFill="1"/>
    <xf numFmtId="0" fontId="15" fillId="0" borderId="0" xfId="0" applyFont="1" applyAlignment="1">
      <alignment horizontal="right"/>
    </xf>
    <xf numFmtId="0" fontId="15" fillId="0" borderId="1" xfId="0" applyFont="1" applyBorder="1" applyAlignment="1">
      <alignment horizontal="right"/>
    </xf>
    <xf numFmtId="0" fontId="15" fillId="0" borderId="1" xfId="0" applyFont="1" applyBorder="1"/>
    <xf numFmtId="0" fontId="15" fillId="0" borderId="1" xfId="0" applyFont="1" applyFill="1" applyBorder="1"/>
    <xf numFmtId="0" fontId="15" fillId="0" borderId="2" xfId="0" applyFont="1" applyFill="1" applyBorder="1"/>
    <xf numFmtId="0" fontId="15" fillId="3" borderId="0" xfId="0" applyFont="1" applyFill="1"/>
    <xf numFmtId="0" fontId="15" fillId="3" borderId="0" xfId="0" applyFont="1" applyFill="1" applyAlignment="1">
      <alignment horizontal="right"/>
    </xf>
    <xf numFmtId="6" fontId="15" fillId="3" borderId="0" xfId="0" applyNumberFormat="1" applyFont="1" applyFill="1"/>
    <xf numFmtId="0" fontId="20" fillId="3" borderId="0" xfId="19" applyFont="1" applyFill="1"/>
    <xf numFmtId="6" fontId="15" fillId="0" borderId="0" xfId="0" applyNumberFormat="1" applyFont="1"/>
    <xf numFmtId="0" fontId="21" fillId="3" borderId="0" xfId="0" applyFont="1" applyFill="1"/>
    <xf numFmtId="0" fontId="15" fillId="0" borderId="0" xfId="0" applyFont="1" applyAlignment="1">
      <alignment wrapText="1"/>
    </xf>
    <xf numFmtId="2" fontId="15" fillId="0" borderId="0" xfId="0" applyNumberFormat="1" applyFont="1"/>
    <xf numFmtId="164" fontId="15" fillId="0" borderId="0" xfId="0" applyNumberFormat="1" applyFont="1"/>
    <xf numFmtId="1" fontId="15" fillId="0" borderId="0" xfId="0" applyNumberFormat="1" applyFont="1"/>
    <xf numFmtId="0" fontId="16" fillId="0" borderId="0" xfId="0" applyFont="1" applyAlignment="1">
      <alignment horizontal="right"/>
    </xf>
    <xf numFmtId="0" fontId="22" fillId="2" borderId="0" xfId="0" applyFont="1" applyFill="1"/>
    <xf numFmtId="14" fontId="23" fillId="0" borderId="0" xfId="0" applyNumberFormat="1" applyFont="1" applyAlignment="1">
      <alignment horizontal="right"/>
    </xf>
    <xf numFmtId="0" fontId="23" fillId="0" borderId="0" xfId="0" applyFont="1"/>
    <xf numFmtId="0" fontId="23" fillId="0" borderId="0" xfId="0" applyFont="1" applyAlignment="1">
      <alignment horizontal="right"/>
    </xf>
    <xf numFmtId="0" fontId="23" fillId="0" borderId="0" xfId="0" applyFont="1" applyAlignment="1">
      <alignment horizontal="left"/>
    </xf>
    <xf numFmtId="0" fontId="24" fillId="0" borderId="0" xfId="0" applyFont="1"/>
    <xf numFmtId="0" fontId="23" fillId="0" borderId="0" xfId="0" applyFont="1" applyFill="1" applyAlignment="1">
      <alignment horizontal="left"/>
    </xf>
    <xf numFmtId="166" fontId="1" fillId="0" borderId="0" xfId="0" applyNumberFormat="1" applyFont="1"/>
    <xf numFmtId="166" fontId="0" fillId="0" borderId="0" xfId="0" applyNumberFormat="1"/>
    <xf numFmtId="166" fontId="0" fillId="0" borderId="0" xfId="0" applyNumberFormat="1" applyFill="1"/>
    <xf numFmtId="165" fontId="23" fillId="0" borderId="0" xfId="0" applyNumberFormat="1" applyFont="1"/>
    <xf numFmtId="0" fontId="23" fillId="0" borderId="0" xfId="0" applyFont="1" applyFill="1"/>
    <xf numFmtId="0" fontId="25" fillId="0" borderId="0" xfId="0" applyFont="1"/>
    <xf numFmtId="167" fontId="25" fillId="0" borderId="0" xfId="0" applyNumberFormat="1" applyFont="1"/>
    <xf numFmtId="0" fontId="25" fillId="0" borderId="0" xfId="0" applyFont="1" applyAlignment="1">
      <alignment horizontal="left" vertical="center"/>
    </xf>
    <xf numFmtId="0" fontId="25" fillId="0" borderId="0" xfId="0" applyFont="1" applyAlignment="1">
      <alignment vertical="center"/>
    </xf>
    <xf numFmtId="1" fontId="25" fillId="0" borderId="0" xfId="0" applyNumberFormat="1" applyFont="1"/>
    <xf numFmtId="167" fontId="26" fillId="0" borderId="0" xfId="0" applyNumberFormat="1" applyFont="1" applyAlignment="1">
      <alignment horizontal="left"/>
    </xf>
    <xf numFmtId="167" fontId="25" fillId="0" borderId="0" xfId="0" applyNumberFormat="1" applyFont="1" applyAlignment="1">
      <alignment horizontal="left"/>
    </xf>
    <xf numFmtId="164" fontId="25" fillId="0" borderId="0" xfId="0" applyNumberFormat="1" applyFont="1"/>
    <xf numFmtId="14" fontId="26" fillId="0" borderId="0" xfId="0" applyNumberFormat="1" applyFont="1" applyAlignment="1">
      <alignment horizontal="center"/>
    </xf>
    <xf numFmtId="0" fontId="25" fillId="0" borderId="0" xfId="0" applyFont="1" applyAlignment="1">
      <alignment horizontal="center"/>
    </xf>
    <xf numFmtId="1" fontId="25" fillId="0" borderId="0" xfId="0" applyNumberFormat="1" applyFont="1" applyAlignment="1">
      <alignment horizontal="center"/>
    </xf>
    <xf numFmtId="0" fontId="26" fillId="0" borderId="0" xfId="0" applyFont="1"/>
    <xf numFmtId="0" fontId="25" fillId="5" borderId="0" xfId="0" applyFont="1" applyFill="1"/>
    <xf numFmtId="0" fontId="26" fillId="5" borderId="0" xfId="0" applyFont="1" applyFill="1"/>
    <xf numFmtId="0" fontId="25" fillId="6" borderId="0" xfId="0" applyFont="1" applyFill="1" applyAlignment="1">
      <alignment horizontal="left" vertical="center"/>
    </xf>
    <xf numFmtId="1" fontId="27" fillId="5" borderId="0" xfId="0" applyNumberFormat="1" applyFont="1" applyFill="1"/>
    <xf numFmtId="0" fontId="28" fillId="5" borderId="0" xfId="19" applyFont="1" applyFill="1" applyAlignment="1"/>
    <xf numFmtId="167" fontId="25" fillId="6" borderId="0" xfId="0" applyNumberFormat="1" applyFont="1" applyFill="1" applyAlignment="1">
      <alignment horizontal="left"/>
    </xf>
    <xf numFmtId="164" fontId="27" fillId="6" borderId="0" xfId="0" applyNumberFormat="1" applyFont="1" applyFill="1"/>
    <xf numFmtId="0" fontId="27" fillId="5" borderId="0" xfId="0" applyFont="1" applyFill="1" applyAlignment="1">
      <alignment horizontal="left"/>
    </xf>
    <xf numFmtId="0" fontId="27" fillId="6" borderId="0" xfId="0" applyFont="1" applyFill="1"/>
    <xf numFmtId="0" fontId="25" fillId="6" borderId="0" xfId="0" applyFont="1" applyFill="1"/>
    <xf numFmtId="0" fontId="25" fillId="0" borderId="0" xfId="0" applyFont="1" applyFill="1"/>
    <xf numFmtId="0" fontId="25" fillId="0" borderId="0" xfId="0" applyFont="1" applyFill="1" applyAlignment="1">
      <alignment horizontal="left" vertical="center"/>
    </xf>
    <xf numFmtId="0" fontId="25" fillId="0" borderId="0" xfId="0" applyFont="1" applyFill="1" applyAlignment="1">
      <alignment vertical="center"/>
    </xf>
    <xf numFmtId="167" fontId="25" fillId="0" borderId="0" xfId="0" applyNumberFormat="1" applyFont="1" applyFill="1" applyAlignment="1">
      <alignment horizontal="left"/>
    </xf>
    <xf numFmtId="167" fontId="27" fillId="0" borderId="0" xfId="0" applyNumberFormat="1" applyFont="1" applyFill="1" applyAlignment="1">
      <alignment horizontal="left"/>
    </xf>
    <xf numFmtId="164" fontId="27" fillId="0" borderId="0" xfId="0" applyNumberFormat="1" applyFont="1" applyFill="1"/>
    <xf numFmtId="0" fontId="27" fillId="0" borderId="0" xfId="0" applyFont="1" applyFill="1" applyAlignment="1">
      <alignment horizontal="left"/>
    </xf>
    <xf numFmtId="1" fontId="27" fillId="0" borderId="0" xfId="0" applyNumberFormat="1" applyFont="1" applyFill="1"/>
    <xf numFmtId="0" fontId="27" fillId="0" borderId="0" xfId="0" applyFont="1" applyFill="1"/>
    <xf numFmtId="0" fontId="23" fillId="0" borderId="0" xfId="0" applyFont="1" applyAlignment="1">
      <alignment horizontal="left" vertical="center"/>
    </xf>
    <xf numFmtId="0" fontId="4" fillId="0" borderId="0" xfId="0" applyFont="1" applyAlignment="1">
      <alignment horizontal="left"/>
    </xf>
    <xf numFmtId="167" fontId="29" fillId="0" borderId="0" xfId="0" applyNumberFormat="1" applyFont="1" applyAlignment="1">
      <alignment horizontal="left"/>
    </xf>
    <xf numFmtId="167" fontId="4" fillId="0" borderId="0" xfId="0" applyNumberFormat="1" applyFont="1" applyAlignment="1">
      <alignment horizontal="left"/>
    </xf>
    <xf numFmtId="167" fontId="23" fillId="0" borderId="0" xfId="0" applyNumberFormat="1" applyFont="1" applyAlignment="1">
      <alignment horizontal="left"/>
    </xf>
    <xf numFmtId="164" fontId="23" fillId="0" borderId="0" xfId="0" applyNumberFormat="1" applyFont="1" applyAlignment="1">
      <alignment horizontal="left"/>
    </xf>
    <xf numFmtId="1" fontId="23" fillId="0" borderId="0" xfId="0" applyNumberFormat="1" applyFont="1" applyAlignment="1">
      <alignment horizontal="left"/>
    </xf>
    <xf numFmtId="0" fontId="30" fillId="0" borderId="0" xfId="0" applyFont="1"/>
    <xf numFmtId="165" fontId="0" fillId="0" borderId="0" xfId="0" applyNumberFormat="1" applyFont="1"/>
    <xf numFmtId="0" fontId="0" fillId="0" borderId="0" xfId="0" applyNumberFormat="1"/>
    <xf numFmtId="0" fontId="0" fillId="7" borderId="0" xfId="0" applyFill="1"/>
    <xf numFmtId="0" fontId="0" fillId="7" borderId="0" xfId="0" applyFill="1" applyAlignment="1">
      <alignment horizontal="center"/>
    </xf>
    <xf numFmtId="167" fontId="0" fillId="7" borderId="0" xfId="0" applyNumberFormat="1" applyFill="1"/>
    <xf numFmtId="167" fontId="0" fillId="0" borderId="0" xfId="0" applyNumberFormat="1"/>
    <xf numFmtId="2" fontId="0" fillId="7" borderId="0" xfId="0" applyNumberFormat="1" applyFill="1"/>
    <xf numFmtId="168" fontId="0" fillId="7" borderId="0" xfId="0" applyNumberFormat="1" applyFill="1"/>
    <xf numFmtId="2" fontId="0" fillId="0" borderId="0" xfId="0" applyNumberFormat="1"/>
    <xf numFmtId="167" fontId="0" fillId="0" borderId="0" xfId="0" applyNumberFormat="1" applyFill="1"/>
    <xf numFmtId="0" fontId="31" fillId="0" borderId="0" xfId="0" applyFont="1"/>
    <xf numFmtId="0" fontId="32" fillId="0" borderId="0" xfId="0" applyFont="1"/>
    <xf numFmtId="0" fontId="30" fillId="0" borderId="0" xfId="0" applyFont="1" applyAlignment="1">
      <alignment horizontal="center"/>
    </xf>
    <xf numFmtId="0" fontId="8" fillId="0" borderId="0" xfId="0" applyFont="1"/>
    <xf numFmtId="0" fontId="33" fillId="8" borderId="0" xfId="72" applyFont="1" applyFill="1" applyAlignment="1">
      <alignment vertical="top" wrapText="1"/>
    </xf>
    <xf numFmtId="0" fontId="36" fillId="0" borderId="0" xfId="72" applyFont="1"/>
    <xf numFmtId="169" fontId="36" fillId="0" borderId="0" xfId="72" applyNumberFormat="1" applyFont="1"/>
    <xf numFmtId="2" fontId="36" fillId="0" borderId="0" xfId="72" applyNumberFormat="1" applyFont="1"/>
    <xf numFmtId="0" fontId="37" fillId="8" borderId="0" xfId="0" applyFont="1" applyFill="1" applyAlignment="1">
      <alignment vertical="top" wrapText="1"/>
    </xf>
    <xf numFmtId="0" fontId="37" fillId="8" borderId="0" xfId="0" applyFont="1" applyFill="1" applyAlignment="1">
      <alignment horizontal="right" vertical="top" wrapText="1"/>
    </xf>
    <xf numFmtId="0" fontId="38" fillId="0" borderId="0" xfId="0" applyFont="1" applyAlignment="1">
      <alignment vertical="top" wrapText="1"/>
    </xf>
    <xf numFmtId="2" fontId="39" fillId="0" borderId="0" xfId="0" applyNumberFormat="1" applyFont="1"/>
    <xf numFmtId="0" fontId="38" fillId="9" borderId="0" xfId="0" applyFont="1" applyFill="1" applyAlignment="1">
      <alignment vertical="top" wrapText="1"/>
    </xf>
    <xf numFmtId="0" fontId="39" fillId="0" borderId="0" xfId="0" applyFont="1"/>
    <xf numFmtId="0" fontId="38" fillId="9" borderId="0" xfId="0" applyFont="1" applyFill="1" applyAlignment="1">
      <alignment horizontal="right" vertical="top" wrapText="1"/>
    </xf>
    <xf numFmtId="14" fontId="39" fillId="0" borderId="0" xfId="72" applyNumberFormat="1" applyFont="1"/>
    <xf numFmtId="0" fontId="33" fillId="8" borderId="0" xfId="72" applyFont="1" applyFill="1" applyAlignment="1">
      <alignment horizontal="right" vertical="top" wrapText="1"/>
    </xf>
    <xf numFmtId="0" fontId="40" fillId="0" borderId="0" xfId="72" applyFont="1" applyAlignment="1">
      <alignment vertical="top" wrapText="1"/>
    </xf>
    <xf numFmtId="2" fontId="39" fillId="0" borderId="0" xfId="72" applyNumberFormat="1" applyFont="1"/>
    <xf numFmtId="0" fontId="40" fillId="9" borderId="0" xfId="72" applyFont="1" applyFill="1" applyAlignment="1">
      <alignment vertical="top" wrapText="1"/>
    </xf>
    <xf numFmtId="0" fontId="39" fillId="0" borderId="0" xfId="72" applyFont="1"/>
    <xf numFmtId="0" fontId="41" fillId="0" borderId="0" xfId="0" applyFont="1"/>
    <xf numFmtId="2" fontId="41" fillId="0" borderId="0" xfId="0" applyNumberFormat="1" applyFont="1"/>
    <xf numFmtId="0" fontId="42" fillId="8" borderId="0" xfId="72" applyFont="1" applyFill="1" applyAlignment="1">
      <alignment vertical="top" wrapText="1"/>
    </xf>
    <xf numFmtId="0" fontId="25" fillId="0" borderId="0" xfId="0" applyFont="1" applyAlignment="1">
      <alignment horizontal="left"/>
    </xf>
  </cellXfs>
  <cellStyles count="88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1" builtinId="9" hidden="1"/>
    <cellStyle name="Followed Hyperlink" xfId="22" builtinId="9" hidden="1"/>
    <cellStyle name="Followed Hyperlink" xfId="23" builtinId="9" hidden="1"/>
    <cellStyle name="Followed Hyperlink" xfId="24" builtinId="9" hidden="1"/>
    <cellStyle name="Followed Hyperlink" xfId="25" builtinId="9" hidden="1"/>
    <cellStyle name="Followed Hyperlink" xfId="26" builtinId="9" hidden="1"/>
    <cellStyle name="Followed Hyperlink" xfId="27" builtinId="9" hidden="1"/>
    <cellStyle name="Followed Hyperlink" xfId="28" builtinId="9" hidden="1"/>
    <cellStyle name="Followed Hyperlink" xfId="29" builtinId="9" hidden="1"/>
    <cellStyle name="Followed Hyperlink" xfId="30" builtinId="9" hidden="1"/>
    <cellStyle name="Followed Hyperlink" xfId="31" builtinId="9" hidden="1"/>
    <cellStyle name="Followed Hyperlink" xfId="32" builtinId="9" hidden="1"/>
    <cellStyle name="Followed Hyperlink" xfId="33" builtinId="9" hidden="1"/>
    <cellStyle name="Followed Hyperlink" xfId="34" builtinId="9" hidden="1"/>
    <cellStyle name="Followed Hyperlink" xfId="35" builtinId="9" hidden="1"/>
    <cellStyle name="Followed Hyperlink" xfId="36" builtinId="9" hidden="1"/>
    <cellStyle name="Followed Hyperlink" xfId="37" builtinId="9" hidden="1"/>
    <cellStyle name="Followed Hyperlink" xfId="38" builtinId="9" hidden="1"/>
    <cellStyle name="Followed Hyperlink" xfId="39" builtinId="9" hidden="1"/>
    <cellStyle name="Followed Hyperlink" xfId="40" builtinId="9" hidden="1"/>
    <cellStyle name="Followed Hyperlink" xfId="41" builtinId="9" hidden="1"/>
    <cellStyle name="Followed Hyperlink" xfId="42" builtinId="9" hidden="1"/>
    <cellStyle name="Followed Hyperlink" xfId="43" builtinId="9" hidden="1"/>
    <cellStyle name="Followed Hyperlink" xfId="44" builtinId="9" hidden="1"/>
    <cellStyle name="Followed Hyperlink" xfId="45" builtinId="9" hidden="1"/>
    <cellStyle name="Followed Hyperlink" xfId="46" builtinId="9" hidden="1"/>
    <cellStyle name="Followed Hyperlink" xfId="47" builtinId="9" hidden="1"/>
    <cellStyle name="Followed Hyperlink" xfId="48" builtinId="9" hidden="1"/>
    <cellStyle name="Followed Hyperlink" xfId="49" builtinId="9" hidden="1"/>
    <cellStyle name="Followed Hyperlink" xfId="50" builtinId="9" hidden="1"/>
    <cellStyle name="Followed Hyperlink" xfId="51" builtinId="9" hidden="1"/>
    <cellStyle name="Followed Hyperlink" xfId="52" builtinId="9" hidden="1"/>
    <cellStyle name="Followed Hyperlink" xfId="53" builtinId="9" hidden="1"/>
    <cellStyle name="Followed Hyperlink" xfId="54" builtinId="9" hidden="1"/>
    <cellStyle name="Followed Hyperlink" xfId="55" builtinId="9" hidden="1"/>
    <cellStyle name="Followed Hyperlink" xfId="56" builtinId="9" hidden="1"/>
    <cellStyle name="Followed Hyperlink" xfId="57" builtinId="9" hidden="1"/>
    <cellStyle name="Followed Hyperlink" xfId="58" builtinId="9" hidden="1"/>
    <cellStyle name="Followed Hyperlink" xfId="59" builtinId="9" hidden="1"/>
    <cellStyle name="Followed Hyperlink" xfId="60" builtinId="9" hidden="1"/>
    <cellStyle name="Followed Hyperlink" xfId="61" builtinId="9" hidden="1"/>
    <cellStyle name="Followed Hyperlink" xfId="62" builtinId="9" hidden="1"/>
    <cellStyle name="Followed Hyperlink" xfId="63" builtinId="9" hidden="1"/>
    <cellStyle name="Followed Hyperlink" xfId="64" builtinId="9" hidden="1"/>
    <cellStyle name="Followed Hyperlink" xfId="65" builtinId="9" hidden="1"/>
    <cellStyle name="Followed Hyperlink" xfId="66" builtinId="9" hidden="1"/>
    <cellStyle name="Followed Hyperlink" xfId="67" builtinId="9" hidden="1"/>
    <cellStyle name="Followed Hyperlink" xfId="68" builtinId="9" hidden="1"/>
    <cellStyle name="Followed Hyperlink" xfId="69" builtinId="9" hidden="1"/>
    <cellStyle name="Followed Hyperlink" xfId="70" builtinId="9" hidden="1"/>
    <cellStyle name="Followed Hyperlink" xfId="71" builtinId="9" hidden="1"/>
    <cellStyle name="Followed Hyperlink" xfId="73" builtinId="9" hidden="1"/>
    <cellStyle name="Followed Hyperlink" xfId="74" builtinId="9" hidden="1"/>
    <cellStyle name="Followed Hyperlink" xfId="75" builtinId="9" hidden="1"/>
    <cellStyle name="Followed Hyperlink" xfId="76" builtinId="9" hidden="1"/>
    <cellStyle name="Followed Hyperlink" xfId="77" builtinId="9" hidden="1"/>
    <cellStyle name="Followed Hyperlink" xfId="78" builtinId="9" hidden="1"/>
    <cellStyle name="Followed Hyperlink" xfId="79" builtinId="9" hidden="1"/>
    <cellStyle name="Followed Hyperlink" xfId="80" builtinId="9" hidden="1"/>
    <cellStyle name="Followed Hyperlink" xfId="81" builtinId="9" hidden="1"/>
    <cellStyle name="Followed Hyperlink" xfId="82" builtinId="9" hidden="1"/>
    <cellStyle name="Followed Hyperlink" xfId="83" builtinId="9" hidden="1"/>
    <cellStyle name="Followed Hyperlink" xfId="84" builtinId="9" hidden="1"/>
    <cellStyle name="Followed Hyperlink" xfId="85" builtinId="9" hidden="1"/>
    <cellStyle name="Followed Hyperlink" xfId="86" builtinId="9" hidden="1"/>
    <cellStyle name="Followed Hyperlink" xfId="87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/>
    <cellStyle name="Normal" xfId="0" builtinId="0"/>
    <cellStyle name="Normal 2" xfId="72" xr:uid="{00000000-0005-0000-0000-000057000000}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sample</a:t>
            </a:r>
            <a:r>
              <a:rPr lang="en-GB" baseline="0"/>
              <a:t> weight (kg) and peak pump current Artemis vs sample number RAS10 SOFS8</a:t>
            </a:r>
            <a:endParaRPr lang="en-GB"/>
          </a:p>
        </c:rich>
      </c:tx>
      <c:layout>
        <c:manualLayout>
          <c:xMode val="edge"/>
          <c:yMode val="edge"/>
          <c:x val="0.16711211098612674"/>
          <c:y val="1.9161284614704059E-2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4265016872890883E-2"/>
          <c:y val="0.12639405204460966"/>
          <c:w val="0.82338236109570795"/>
          <c:h val="0.78736703451102075"/>
        </c:manualLayout>
      </c:layout>
      <c:scatterChart>
        <c:scatterStyle val="lineMarker"/>
        <c:varyColors val="0"/>
        <c:ser>
          <c:idx val="0"/>
          <c:order val="0"/>
          <c:tx>
            <c:v>bag wt kg</c:v>
          </c:tx>
          <c:spPr>
            <a:ln w="127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'bag wts'!$B$3:$B$50</c:f>
              <c:numCache>
                <c:formatCode>General</c:formatCode>
                <c:ptCount val="48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</c:numCache>
            </c:numRef>
          </c:xVal>
          <c:yVal>
            <c:numRef>
              <c:f>'bag wts'!$D$3:$D$50</c:f>
              <c:numCache>
                <c:formatCode>General</c:formatCode>
                <c:ptCount val="48"/>
                <c:pt idx="0">
                  <c:v>0.40326000000000001</c:v>
                </c:pt>
                <c:pt idx="1">
                  <c:v>0.43345999999999996</c:v>
                </c:pt>
                <c:pt idx="2">
                  <c:v>0.43263999999999997</c:v>
                </c:pt>
                <c:pt idx="3">
                  <c:v>0.42664999999999997</c:v>
                </c:pt>
                <c:pt idx="4">
                  <c:v>0.44124000000000002</c:v>
                </c:pt>
                <c:pt idx="5">
                  <c:v>0.43475000000000003</c:v>
                </c:pt>
                <c:pt idx="6">
                  <c:v>0.43493999999999999</c:v>
                </c:pt>
                <c:pt idx="7">
                  <c:v>0.41558999999999996</c:v>
                </c:pt>
                <c:pt idx="8">
                  <c:v>0.43020999999999998</c:v>
                </c:pt>
                <c:pt idx="9">
                  <c:v>0.41868</c:v>
                </c:pt>
                <c:pt idx="10">
                  <c:v>0.43516000000000005</c:v>
                </c:pt>
                <c:pt idx="11">
                  <c:v>0.41725999999999996</c:v>
                </c:pt>
                <c:pt idx="12">
                  <c:v>0.41511000000000003</c:v>
                </c:pt>
                <c:pt idx="13">
                  <c:v>0.41788999999999998</c:v>
                </c:pt>
                <c:pt idx="14">
                  <c:v>0.42566999999999999</c:v>
                </c:pt>
                <c:pt idx="15">
                  <c:v>0.41287000000000001</c:v>
                </c:pt>
                <c:pt idx="16">
                  <c:v>0.42766000000000004</c:v>
                </c:pt>
                <c:pt idx="17">
                  <c:v>0.43175999999999998</c:v>
                </c:pt>
                <c:pt idx="18">
                  <c:v>0.42957000000000001</c:v>
                </c:pt>
                <c:pt idx="19">
                  <c:v>0.45156999999999997</c:v>
                </c:pt>
                <c:pt idx="20">
                  <c:v>0.43845999999999996</c:v>
                </c:pt>
                <c:pt idx="21">
                  <c:v>0.44098000000000004</c:v>
                </c:pt>
                <c:pt idx="22">
                  <c:v>0.44399</c:v>
                </c:pt>
                <c:pt idx="23">
                  <c:v>0.43981999999999999</c:v>
                </c:pt>
                <c:pt idx="24">
                  <c:v>0.42993000000000003</c:v>
                </c:pt>
                <c:pt idx="25">
                  <c:v>0.47858000000000001</c:v>
                </c:pt>
                <c:pt idx="26">
                  <c:v>0.48449999999999999</c:v>
                </c:pt>
                <c:pt idx="27">
                  <c:v>0.47864000000000001</c:v>
                </c:pt>
                <c:pt idx="28">
                  <c:v>0.47778000000000004</c:v>
                </c:pt>
                <c:pt idx="29">
                  <c:v>0.48136000000000001</c:v>
                </c:pt>
                <c:pt idx="30">
                  <c:v>0.48158999999999996</c:v>
                </c:pt>
                <c:pt idx="31">
                  <c:v>0.47032999999999997</c:v>
                </c:pt>
                <c:pt idx="32">
                  <c:v>0.47448000000000001</c:v>
                </c:pt>
                <c:pt idx="33">
                  <c:v>0.47703000000000001</c:v>
                </c:pt>
                <c:pt idx="34">
                  <c:v>0.47832999999999998</c:v>
                </c:pt>
                <c:pt idx="35">
                  <c:v>0.47408</c:v>
                </c:pt>
                <c:pt idx="36">
                  <c:v>0.10104</c:v>
                </c:pt>
                <c:pt idx="37">
                  <c:v>0.49356</c:v>
                </c:pt>
                <c:pt idx="38">
                  <c:v>0.49820999999999999</c:v>
                </c:pt>
                <c:pt idx="39">
                  <c:v>0.48938999999999999</c:v>
                </c:pt>
                <c:pt idx="40">
                  <c:v>0.49761</c:v>
                </c:pt>
                <c:pt idx="41">
                  <c:v>0.48097000000000001</c:v>
                </c:pt>
                <c:pt idx="42">
                  <c:v>0.48849999999999999</c:v>
                </c:pt>
                <c:pt idx="43">
                  <c:v>0.48766999999999999</c:v>
                </c:pt>
                <c:pt idx="44">
                  <c:v>0.50343000000000004</c:v>
                </c:pt>
                <c:pt idx="45">
                  <c:v>0.49839</c:v>
                </c:pt>
                <c:pt idx="46">
                  <c:v>0.50304000000000004</c:v>
                </c:pt>
                <c:pt idx="47">
                  <c:v>0.50078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580-1045-9830-C98AE28998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04383488"/>
        <c:axId val="2104491488"/>
      </c:scatterChart>
      <c:scatterChart>
        <c:scatterStyle val="lineMarker"/>
        <c:varyColors val="0"/>
        <c:ser>
          <c:idx val="1"/>
          <c:order val="1"/>
          <c:tx>
            <c:v>peak current mA</c:v>
          </c:tx>
          <c:spPr>
            <a:ln w="1270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'bag wts'!$B$3:$B$50</c:f>
              <c:numCache>
                <c:formatCode>General</c:formatCode>
                <c:ptCount val="48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</c:numCache>
            </c:numRef>
          </c:xVal>
          <c:yVal>
            <c:numRef>
              <c:f>'bag wts'!$E$3:$E$50</c:f>
              <c:numCache>
                <c:formatCode>General</c:formatCode>
                <c:ptCount val="48"/>
                <c:pt idx="0">
                  <c:v>87</c:v>
                </c:pt>
                <c:pt idx="1">
                  <c:v>85</c:v>
                </c:pt>
                <c:pt idx="2">
                  <c:v>89</c:v>
                </c:pt>
                <c:pt idx="3">
                  <c:v>83</c:v>
                </c:pt>
                <c:pt idx="4">
                  <c:v>85</c:v>
                </c:pt>
                <c:pt idx="5">
                  <c:v>86</c:v>
                </c:pt>
                <c:pt idx="6">
                  <c:v>88</c:v>
                </c:pt>
                <c:pt idx="7">
                  <c:v>90</c:v>
                </c:pt>
                <c:pt idx="8">
                  <c:v>87</c:v>
                </c:pt>
                <c:pt idx="9">
                  <c:v>85</c:v>
                </c:pt>
                <c:pt idx="10">
                  <c:v>92</c:v>
                </c:pt>
                <c:pt idx="11">
                  <c:v>83</c:v>
                </c:pt>
                <c:pt idx="12">
                  <c:v>87</c:v>
                </c:pt>
                <c:pt idx="13">
                  <c:v>88</c:v>
                </c:pt>
                <c:pt idx="14">
                  <c:v>87</c:v>
                </c:pt>
                <c:pt idx="15">
                  <c:v>85</c:v>
                </c:pt>
                <c:pt idx="16">
                  <c:v>89</c:v>
                </c:pt>
                <c:pt idx="17">
                  <c:v>90</c:v>
                </c:pt>
                <c:pt idx="18">
                  <c:v>89</c:v>
                </c:pt>
                <c:pt idx="19">
                  <c:v>88</c:v>
                </c:pt>
                <c:pt idx="20">
                  <c:v>90</c:v>
                </c:pt>
                <c:pt idx="21">
                  <c:v>87</c:v>
                </c:pt>
                <c:pt idx="22">
                  <c:v>95</c:v>
                </c:pt>
                <c:pt idx="23">
                  <c:v>93</c:v>
                </c:pt>
                <c:pt idx="24">
                  <c:v>94</c:v>
                </c:pt>
                <c:pt idx="25">
                  <c:v>90</c:v>
                </c:pt>
                <c:pt idx="26">
                  <c:v>92</c:v>
                </c:pt>
                <c:pt idx="27">
                  <c:v>94</c:v>
                </c:pt>
                <c:pt idx="28">
                  <c:v>93</c:v>
                </c:pt>
                <c:pt idx="29">
                  <c:v>89</c:v>
                </c:pt>
                <c:pt idx="30">
                  <c:v>95</c:v>
                </c:pt>
                <c:pt idx="31">
                  <c:v>94</c:v>
                </c:pt>
                <c:pt idx="32">
                  <c:v>93</c:v>
                </c:pt>
                <c:pt idx="33">
                  <c:v>94</c:v>
                </c:pt>
                <c:pt idx="34">
                  <c:v>90</c:v>
                </c:pt>
                <c:pt idx="35">
                  <c:v>90</c:v>
                </c:pt>
                <c:pt idx="36">
                  <c:v>101</c:v>
                </c:pt>
                <c:pt idx="37">
                  <c:v>93</c:v>
                </c:pt>
                <c:pt idx="38">
                  <c:v>89</c:v>
                </c:pt>
                <c:pt idx="39">
                  <c:v>91</c:v>
                </c:pt>
                <c:pt idx="40">
                  <c:v>93</c:v>
                </c:pt>
                <c:pt idx="41">
                  <c:v>89</c:v>
                </c:pt>
                <c:pt idx="42">
                  <c:v>94</c:v>
                </c:pt>
                <c:pt idx="43">
                  <c:v>96</c:v>
                </c:pt>
                <c:pt idx="44">
                  <c:v>89</c:v>
                </c:pt>
                <c:pt idx="45">
                  <c:v>90</c:v>
                </c:pt>
                <c:pt idx="46">
                  <c:v>92</c:v>
                </c:pt>
                <c:pt idx="47">
                  <c:v>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8580-1045-9830-C98AE28998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052431"/>
        <c:axId val="34559039"/>
      </c:scatterChart>
      <c:valAx>
        <c:axId val="2104383488"/>
        <c:scaling>
          <c:orientation val="minMax"/>
          <c:max val="48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 baseline="0"/>
                  <a:t>sample number</a:t>
                </a:r>
                <a:endParaRPr lang="en-GB" sz="12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4491488"/>
        <c:crosses val="autoZero"/>
        <c:crossBetween val="midCat"/>
      </c:valAx>
      <c:valAx>
        <c:axId val="2104491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/>
                  <a:t>sample</a:t>
                </a:r>
                <a:r>
                  <a:rPr lang="en-GB" sz="1200" baseline="0"/>
                  <a:t> wt kg</a:t>
                </a:r>
                <a:endParaRPr lang="en-GB" sz="1200"/>
              </a:p>
            </c:rich>
          </c:tx>
          <c:layout>
            <c:manualLayout>
              <c:xMode val="edge"/>
              <c:yMode val="edge"/>
              <c:x val="0"/>
              <c:y val="0.4552661113989964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4383488"/>
        <c:crosses val="autoZero"/>
        <c:crossBetween val="midCat"/>
      </c:valAx>
      <c:valAx>
        <c:axId val="34559039"/>
        <c:scaling>
          <c:orientation val="minMax"/>
          <c:max val="110"/>
          <c:min val="80"/>
        </c:scaling>
        <c:delete val="0"/>
        <c:axPos val="r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 sz="1200"/>
                  <a:t>peak pump current mA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2052431"/>
        <c:crosses val="max"/>
        <c:crossBetween val="midCat"/>
      </c:valAx>
      <c:valAx>
        <c:axId val="5205243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3455903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t"/>
      <c:layout>
        <c:manualLayout>
          <c:xMode val="edge"/>
          <c:yMode val="edge"/>
          <c:x val="0.29515380577427819"/>
          <c:y val="8.0256821829855537E-2"/>
          <c:w val="0.37251885327714318"/>
          <c:h val="2.666260508073681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TA vs depth CTD2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'[1]Results IN2020V09'!$E$3:$E$14</c:f>
              <c:numCache>
                <c:formatCode>General</c:formatCode>
                <c:ptCount val="12"/>
                <c:pt idx="0">
                  <c:v>15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125</c:v>
                </c:pt>
                <c:pt idx="5">
                  <c:v>200</c:v>
                </c:pt>
                <c:pt idx="6">
                  <c:v>250</c:v>
                </c:pt>
                <c:pt idx="7">
                  <c:v>300</c:v>
                </c:pt>
                <c:pt idx="8">
                  <c:v>350</c:v>
                </c:pt>
                <c:pt idx="9">
                  <c:v>500</c:v>
                </c:pt>
                <c:pt idx="10">
                  <c:v>750</c:v>
                </c:pt>
                <c:pt idx="11">
                  <c:v>1500</c:v>
                </c:pt>
              </c:numCache>
            </c:numRef>
          </c:xVal>
          <c:yVal>
            <c:numRef>
              <c:f>'[1]Results IN2020V09'!$J$3:$J$14</c:f>
              <c:numCache>
                <c:formatCode>General</c:formatCode>
                <c:ptCount val="12"/>
                <c:pt idx="0">
                  <c:v>2297.3937677656086</c:v>
                </c:pt>
                <c:pt idx="1">
                  <c:v>2298.9721892089501</c:v>
                </c:pt>
                <c:pt idx="2">
                  <c:v>2299.132011541938</c:v>
                </c:pt>
                <c:pt idx="3">
                  <c:v>2299.9582628483295</c:v>
                </c:pt>
                <c:pt idx="4">
                  <c:v>2298.0292374443197</c:v>
                </c:pt>
                <c:pt idx="5">
                  <c:v>2297.2483193908702</c:v>
                </c:pt>
                <c:pt idx="6">
                  <c:v>2300.5515153070064</c:v>
                </c:pt>
                <c:pt idx="7">
                  <c:v>2300.1424103414329</c:v>
                </c:pt>
                <c:pt idx="8">
                  <c:v>2295.934459193079</c:v>
                </c:pt>
                <c:pt idx="9">
                  <c:v>2291.788979478657</c:v>
                </c:pt>
                <c:pt idx="10">
                  <c:v>2289.4139090415433</c:v>
                </c:pt>
                <c:pt idx="11">
                  <c:v>2335.6708144475092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17C-0A4E-A8B7-0B01A33346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5222936"/>
        <c:axId val="705223264"/>
      </c:scatterChart>
      <c:valAx>
        <c:axId val="7052229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223264"/>
        <c:crosses val="autoZero"/>
        <c:crossBetween val="midCat"/>
      </c:valAx>
      <c:valAx>
        <c:axId val="70522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2229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TA vs depth CTD3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'[1]Results IN2020V09'!$E$15:$E$26</c:f>
              <c:numCache>
                <c:formatCode>General</c:formatCode>
                <c:ptCount val="12"/>
                <c:pt idx="0">
                  <c:v>15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125</c:v>
                </c:pt>
                <c:pt idx="5">
                  <c:v>200</c:v>
                </c:pt>
                <c:pt idx="6">
                  <c:v>250</c:v>
                </c:pt>
                <c:pt idx="7">
                  <c:v>300</c:v>
                </c:pt>
                <c:pt idx="8">
                  <c:v>360</c:v>
                </c:pt>
                <c:pt idx="9">
                  <c:v>500</c:v>
                </c:pt>
                <c:pt idx="10">
                  <c:v>750</c:v>
                </c:pt>
                <c:pt idx="11">
                  <c:v>1500</c:v>
                </c:pt>
              </c:numCache>
            </c:numRef>
          </c:xVal>
          <c:yVal>
            <c:numRef>
              <c:f>'[1]Results IN2020V09'!$J$15:$J$26</c:f>
              <c:numCache>
                <c:formatCode>General</c:formatCode>
                <c:ptCount val="12"/>
                <c:pt idx="0">
                  <c:v>2299.3579741863136</c:v>
                </c:pt>
                <c:pt idx="1">
                  <c:v>2299.7153127987499</c:v>
                </c:pt>
                <c:pt idx="2">
                  <c:v>2300.2536828713819</c:v>
                </c:pt>
                <c:pt idx="3">
                  <c:v>2300.0127431656124</c:v>
                </c:pt>
                <c:pt idx="4">
                  <c:v>2299.7866800040465</c:v>
                </c:pt>
                <c:pt idx="5">
                  <c:v>2299.338875920108</c:v>
                </c:pt>
                <c:pt idx="6">
                  <c:v>2300.7157603963797</c:v>
                </c:pt>
                <c:pt idx="7">
                  <c:v>2300.7442067613074</c:v>
                </c:pt>
                <c:pt idx="8">
                  <c:v>2302.1098333122363</c:v>
                </c:pt>
                <c:pt idx="9">
                  <c:v>2291.3005161911378</c:v>
                </c:pt>
                <c:pt idx="10">
                  <c:v>2291.7310313183002</c:v>
                </c:pt>
                <c:pt idx="11">
                  <c:v>2331.4792476012162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7EA-2A46-9DF8-5DC92BF314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5222936"/>
        <c:axId val="705223264"/>
      </c:scatterChart>
      <c:valAx>
        <c:axId val="7052229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223264"/>
        <c:crosses val="autoZero"/>
        <c:crossBetween val="midCat"/>
      </c:valAx>
      <c:valAx>
        <c:axId val="70522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2229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TCO</a:t>
            </a:r>
            <a:r>
              <a:rPr lang="en-AU" baseline="-25000"/>
              <a:t>2</a:t>
            </a:r>
            <a:r>
              <a:rPr lang="en-AU"/>
              <a:t> vs depth CTD2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'[1]Results IN2020V09'!$E$3:$E$14</c:f>
              <c:numCache>
                <c:formatCode>General</c:formatCode>
                <c:ptCount val="12"/>
                <c:pt idx="0">
                  <c:v>15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125</c:v>
                </c:pt>
                <c:pt idx="5">
                  <c:v>200</c:v>
                </c:pt>
                <c:pt idx="6">
                  <c:v>250</c:v>
                </c:pt>
                <c:pt idx="7">
                  <c:v>300</c:v>
                </c:pt>
                <c:pt idx="8">
                  <c:v>350</c:v>
                </c:pt>
                <c:pt idx="9">
                  <c:v>500</c:v>
                </c:pt>
                <c:pt idx="10">
                  <c:v>750</c:v>
                </c:pt>
                <c:pt idx="11">
                  <c:v>1500</c:v>
                </c:pt>
              </c:numCache>
            </c:numRef>
          </c:xVal>
          <c:yVal>
            <c:numRef>
              <c:f>'[1]Results IN2020V09'!$L$3:$L$14</c:f>
              <c:numCache>
                <c:formatCode>General</c:formatCode>
                <c:ptCount val="12"/>
                <c:pt idx="0">
                  <c:v>2117.5119919999997</c:v>
                </c:pt>
                <c:pt idx="1">
                  <c:v>2117.8521280000004</c:v>
                </c:pt>
                <c:pt idx="2">
                  <c:v>2118.2422839999999</c:v>
                </c:pt>
                <c:pt idx="3">
                  <c:v>2118.68246</c:v>
                </c:pt>
                <c:pt idx="4">
                  <c:v>2118.9725760000001</c:v>
                </c:pt>
                <c:pt idx="5">
                  <c:v>2118.462372</c:v>
                </c:pt>
                <c:pt idx="6">
                  <c:v>2118.422356</c:v>
                </c:pt>
                <c:pt idx="7">
                  <c:v>2121.743684</c:v>
                </c:pt>
                <c:pt idx="8">
                  <c:v>2133.3183120000003</c:v>
                </c:pt>
                <c:pt idx="9">
                  <c:v>2139.5608080000002</c:v>
                </c:pt>
                <c:pt idx="10">
                  <c:v>2172.1338320000004</c:v>
                </c:pt>
                <c:pt idx="11">
                  <c:v>2251.6856399999997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94D-4049-84F8-D0C9EAC729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5222936"/>
        <c:axId val="705223264"/>
      </c:scatterChart>
      <c:valAx>
        <c:axId val="7052229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223264"/>
        <c:crosses val="autoZero"/>
        <c:crossBetween val="midCat"/>
      </c:valAx>
      <c:valAx>
        <c:axId val="70522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2229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AU"/>
              <a:t>TCO</a:t>
            </a:r>
            <a:r>
              <a:rPr lang="en-AU" baseline="-25000"/>
              <a:t>2</a:t>
            </a:r>
            <a:r>
              <a:rPr lang="en-AU"/>
              <a:t> vs depth CTD3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'[1]Results IN2020V09'!$E$15:$E$26</c:f>
              <c:numCache>
                <c:formatCode>General</c:formatCode>
                <c:ptCount val="12"/>
                <c:pt idx="0">
                  <c:v>15</c:v>
                </c:pt>
                <c:pt idx="1">
                  <c:v>25</c:v>
                </c:pt>
                <c:pt idx="2">
                  <c:v>50</c:v>
                </c:pt>
                <c:pt idx="3">
                  <c:v>75</c:v>
                </c:pt>
                <c:pt idx="4">
                  <c:v>125</c:v>
                </c:pt>
                <c:pt idx="5">
                  <c:v>200</c:v>
                </c:pt>
                <c:pt idx="6">
                  <c:v>250</c:v>
                </c:pt>
                <c:pt idx="7">
                  <c:v>300</c:v>
                </c:pt>
                <c:pt idx="8">
                  <c:v>360</c:v>
                </c:pt>
                <c:pt idx="9">
                  <c:v>500</c:v>
                </c:pt>
                <c:pt idx="10">
                  <c:v>750</c:v>
                </c:pt>
                <c:pt idx="11">
                  <c:v>1500</c:v>
                </c:pt>
              </c:numCache>
            </c:numRef>
          </c:xVal>
          <c:yVal>
            <c:numRef>
              <c:f>'[1]Results IN2020V09'!$L$15:$L$26</c:f>
              <c:numCache>
                <c:formatCode>General</c:formatCode>
                <c:ptCount val="12"/>
                <c:pt idx="0">
                  <c:v>2119.2927040000004</c:v>
                </c:pt>
                <c:pt idx="1">
                  <c:v>2117.9121519999999</c:v>
                </c:pt>
                <c:pt idx="2">
                  <c:v>2118.3423240000002</c:v>
                </c:pt>
                <c:pt idx="3">
                  <c:v>2117.7120720000003</c:v>
                </c:pt>
                <c:pt idx="4">
                  <c:v>2120.1130320000002</c:v>
                </c:pt>
                <c:pt idx="5">
                  <c:v>2119.4427640000004</c:v>
                </c:pt>
                <c:pt idx="6">
                  <c:v>2118.9825799999999</c:v>
                </c:pt>
                <c:pt idx="7">
                  <c:v>2118.7224759999999</c:v>
                </c:pt>
                <c:pt idx="8">
                  <c:v>2122.2338799999998</c:v>
                </c:pt>
                <c:pt idx="9">
                  <c:v>2139.2406799999999</c:v>
                </c:pt>
                <c:pt idx="10">
                  <c:v>2172.8741280000004</c:v>
                </c:pt>
                <c:pt idx="11">
                  <c:v>2250.3150919999998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F23-7C46-97B8-5D41097014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5222936"/>
        <c:axId val="705223264"/>
      </c:scatterChart>
      <c:valAx>
        <c:axId val="7052229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223264"/>
        <c:crosses val="autoZero"/>
        <c:crossBetween val="midCat"/>
      </c:valAx>
      <c:valAx>
        <c:axId val="705223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2229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6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12</xdr:row>
      <xdr:rowOff>0</xdr:rowOff>
    </xdr:from>
    <xdr:to>
      <xdr:col>5</xdr:col>
      <xdr:colOff>360621</xdr:colOff>
      <xdr:row>28</xdr:row>
      <xdr:rowOff>76791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F59C09-B613-7E4F-A3C6-C4176C5A2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38400"/>
          <a:ext cx="4437321" cy="3327991"/>
        </a:xfrm>
        <a:prstGeom prst="rect">
          <a:avLst/>
        </a:prstGeom>
        <a:ln w="12700">
          <a:solidFill>
            <a:schemeClr val="tx1"/>
          </a:solidFill>
          <a:extLst>
            <a:ext uri="{C807C97D-BFC1-408E-A445-0C87EB9F89A2}">
              <ask:lineSketchStyleProps xmlns:ask="http://schemas.microsoft.com/office/drawing/2018/sketchyshapes">
                <ask:type>
                  <ask:lineSketchNone/>
                </ask:type>
              </ask:lineSketchStyleProps>
            </a:ext>
          </a:extLst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647700</xdr:colOff>
      <xdr:row>0</xdr:row>
      <xdr:rowOff>0</xdr:rowOff>
    </xdr:from>
    <xdr:to>
      <xdr:col>22</xdr:col>
      <xdr:colOff>317500</xdr:colOff>
      <xdr:row>49</xdr:row>
      <xdr:rowOff>50800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590B9E3-B234-9C47-8F66-59616207B79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25400</xdr:rowOff>
    </xdr:from>
    <xdr:to>
      <xdr:col>19</xdr:col>
      <xdr:colOff>508000</xdr:colOff>
      <xdr:row>35</xdr:row>
      <xdr:rowOff>114300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15900"/>
          <a:ext cx="16192500" cy="6375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11512</xdr:colOff>
      <xdr:row>83</xdr:row>
      <xdr:rowOff>78083</xdr:rowOff>
    </xdr:from>
    <xdr:to>
      <xdr:col>6</xdr:col>
      <xdr:colOff>564171</xdr:colOff>
      <xdr:row>100</xdr:row>
      <xdr:rowOff>152191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AC36425-5BD1-6343-8624-C5754BDECA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10465</xdr:colOff>
      <xdr:row>101</xdr:row>
      <xdr:rowOff>62802</xdr:rowOff>
    </xdr:from>
    <xdr:to>
      <xdr:col>6</xdr:col>
      <xdr:colOff>563124</xdr:colOff>
      <xdr:row>118</xdr:row>
      <xdr:rowOff>136910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C103653-A6F6-FF47-96DD-B8AC626F66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261676</xdr:colOff>
      <xdr:row>83</xdr:row>
      <xdr:rowOff>83736</xdr:rowOff>
    </xdr:from>
    <xdr:to>
      <xdr:col>15</xdr:col>
      <xdr:colOff>154912</xdr:colOff>
      <xdr:row>101</xdr:row>
      <xdr:rowOff>838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52A093B-9841-0C41-8D0C-E80CE24EABA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272142</xdr:colOff>
      <xdr:row>101</xdr:row>
      <xdr:rowOff>52335</xdr:rowOff>
    </xdr:from>
    <xdr:to>
      <xdr:col>15</xdr:col>
      <xdr:colOff>165378</xdr:colOff>
      <xdr:row>118</xdr:row>
      <xdr:rowOff>126443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591332C-F4E1-D845-9C82-7B63F13C58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16</xdr:col>
      <xdr:colOff>0</xdr:colOff>
      <xdr:row>57</xdr:row>
      <xdr:rowOff>0</xdr:rowOff>
    </xdr:from>
    <xdr:to>
      <xdr:col>21</xdr:col>
      <xdr:colOff>97559</xdr:colOff>
      <xdr:row>65</xdr:row>
      <xdr:rowOff>66675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A30D87A-4204-544B-A1C0-A58596FC0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38400" y="0"/>
          <a:ext cx="4225059" cy="1984375"/>
        </a:xfrm>
        <a:prstGeom prst="rect">
          <a:avLst/>
        </a:prstGeom>
      </xdr:spPr>
    </xdr:pic>
    <xdr:clientData/>
  </xdr:twoCellAnchor>
  <xdr:twoCellAnchor editAs="oneCell">
    <xdr:from>
      <xdr:col>16</xdr:col>
      <xdr:colOff>28575</xdr:colOff>
      <xdr:row>70</xdr:row>
      <xdr:rowOff>9526</xdr:rowOff>
    </xdr:from>
    <xdr:to>
      <xdr:col>21</xdr:col>
      <xdr:colOff>111125</xdr:colOff>
      <xdr:row>80</xdr:row>
      <xdr:rowOff>130141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7C74B31-8349-914D-90F3-27AA3A18B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66975" y="2613026"/>
          <a:ext cx="4210050" cy="215261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228600</xdr:colOff>
      <xdr:row>2</xdr:row>
      <xdr:rowOff>50800</xdr:rowOff>
    </xdr:from>
    <xdr:to>
      <xdr:col>13</xdr:col>
      <xdr:colOff>381000</xdr:colOff>
      <xdr:row>29</xdr:row>
      <xdr:rowOff>65447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E533BC-1863-4E48-9B1F-BBA173D9A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4100" y="457200"/>
          <a:ext cx="10058400" cy="5501047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30</xdr:row>
      <xdr:rowOff>101600</xdr:rowOff>
    </xdr:from>
    <xdr:to>
      <xdr:col>13</xdr:col>
      <xdr:colOff>381000</xdr:colOff>
      <xdr:row>57</xdr:row>
      <xdr:rowOff>93230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752A18-9D19-6246-8C41-3F8F1B569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4100" y="6197600"/>
          <a:ext cx="10058400" cy="5478030"/>
        </a:xfrm>
        <a:prstGeom prst="rect">
          <a:avLst/>
        </a:prstGeom>
      </xdr:spPr>
    </xdr:pic>
    <xdr:clientData/>
  </xdr:twoCellAnchor>
  <xdr:twoCellAnchor editAs="oneCell">
    <xdr:from>
      <xdr:col>1</xdr:col>
      <xdr:colOff>241300</xdr:colOff>
      <xdr:row>57</xdr:row>
      <xdr:rowOff>165100</xdr:rowOff>
    </xdr:from>
    <xdr:to>
      <xdr:col>13</xdr:col>
      <xdr:colOff>393700</xdr:colOff>
      <xdr:row>85</xdr:row>
      <xdr:rowOff>26160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B1FE322-3AA5-064E-93DE-1FF633C52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66800" y="11747500"/>
          <a:ext cx="10058400" cy="555066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IN2020_V09%20carbon%20lab%20result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ults IN2020V09"/>
      <sheetName val="QC data"/>
    </sheetNames>
    <sheetDataSet>
      <sheetData sheetId="0">
        <row r="3">
          <cell r="E3">
            <v>15</v>
          </cell>
          <cell r="J3">
            <v>2297.3937677656086</v>
          </cell>
          <cell r="L3">
            <v>2117.5119919999997</v>
          </cell>
        </row>
        <row r="4">
          <cell r="E4">
            <v>25</v>
          </cell>
          <cell r="J4">
            <v>2298.9721892089501</v>
          </cell>
          <cell r="L4">
            <v>2117.8521280000004</v>
          </cell>
        </row>
        <row r="5">
          <cell r="E5">
            <v>50</v>
          </cell>
          <cell r="J5">
            <v>2299.132011541938</v>
          </cell>
          <cell r="L5">
            <v>2118.2422839999999</v>
          </cell>
        </row>
        <row r="6">
          <cell r="E6">
            <v>75</v>
          </cell>
          <cell r="J6">
            <v>2299.9582628483295</v>
          </cell>
          <cell r="L6">
            <v>2118.68246</v>
          </cell>
        </row>
        <row r="7">
          <cell r="E7">
            <v>125</v>
          </cell>
          <cell r="J7">
            <v>2298.0292374443197</v>
          </cell>
          <cell r="L7">
            <v>2118.9725760000001</v>
          </cell>
        </row>
        <row r="8">
          <cell r="E8">
            <v>200</v>
          </cell>
          <cell r="J8">
            <v>2297.2483193908702</v>
          </cell>
          <cell r="L8">
            <v>2118.462372</v>
          </cell>
        </row>
        <row r="9">
          <cell r="E9">
            <v>250</v>
          </cell>
          <cell r="J9">
            <v>2300.5515153070064</v>
          </cell>
          <cell r="L9">
            <v>2118.422356</v>
          </cell>
        </row>
        <row r="10">
          <cell r="E10">
            <v>300</v>
          </cell>
          <cell r="J10">
            <v>2300.1424103414329</v>
          </cell>
          <cell r="L10">
            <v>2121.743684</v>
          </cell>
        </row>
        <row r="11">
          <cell r="E11">
            <v>350</v>
          </cell>
          <cell r="J11">
            <v>2295.934459193079</v>
          </cell>
          <cell r="L11">
            <v>2133.3183120000003</v>
          </cell>
        </row>
        <row r="12">
          <cell r="E12">
            <v>500</v>
          </cell>
          <cell r="J12">
            <v>2291.788979478657</v>
          </cell>
          <cell r="L12">
            <v>2139.5608080000002</v>
          </cell>
        </row>
        <row r="13">
          <cell r="E13">
            <v>750</v>
          </cell>
          <cell r="J13">
            <v>2289.4139090415433</v>
          </cell>
          <cell r="L13">
            <v>2172.1338320000004</v>
          </cell>
        </row>
        <row r="14">
          <cell r="E14">
            <v>1500</v>
          </cell>
          <cell r="J14">
            <v>2335.6708144475092</v>
          </cell>
          <cell r="L14">
            <v>2251.6856399999997</v>
          </cell>
        </row>
        <row r="15">
          <cell r="E15">
            <v>15</v>
          </cell>
          <cell r="J15">
            <v>2299.3579741863136</v>
          </cell>
          <cell r="L15">
            <v>2119.2927040000004</v>
          </cell>
        </row>
        <row r="16">
          <cell r="E16">
            <v>25</v>
          </cell>
          <cell r="J16">
            <v>2299.7153127987499</v>
          </cell>
          <cell r="L16">
            <v>2117.9121519999999</v>
          </cell>
        </row>
        <row r="17">
          <cell r="E17">
            <v>50</v>
          </cell>
          <cell r="J17">
            <v>2300.2536828713819</v>
          </cell>
          <cell r="L17">
            <v>2118.3423240000002</v>
          </cell>
        </row>
        <row r="18">
          <cell r="E18">
            <v>75</v>
          </cell>
          <cell r="J18">
            <v>2300.0127431656124</v>
          </cell>
          <cell r="L18">
            <v>2117.7120720000003</v>
          </cell>
        </row>
        <row r="19">
          <cell r="E19">
            <v>125</v>
          </cell>
          <cell r="J19">
            <v>2299.7866800040465</v>
          </cell>
          <cell r="L19">
            <v>2120.1130320000002</v>
          </cell>
        </row>
        <row r="20">
          <cell r="E20">
            <v>200</v>
          </cell>
          <cell r="J20">
            <v>2299.338875920108</v>
          </cell>
          <cell r="L20">
            <v>2119.4427640000004</v>
          </cell>
        </row>
        <row r="21">
          <cell r="E21">
            <v>250</v>
          </cell>
          <cell r="J21">
            <v>2300.7157603963797</v>
          </cell>
          <cell r="L21">
            <v>2118.9825799999999</v>
          </cell>
        </row>
        <row r="22">
          <cell r="E22">
            <v>300</v>
          </cell>
          <cell r="J22">
            <v>2300.7442067613074</v>
          </cell>
          <cell r="L22">
            <v>2118.7224759999999</v>
          </cell>
        </row>
        <row r="23">
          <cell r="E23">
            <v>360</v>
          </cell>
          <cell r="J23">
            <v>2302.1098333122363</v>
          </cell>
          <cell r="L23">
            <v>2122.2338799999998</v>
          </cell>
        </row>
        <row r="24">
          <cell r="E24">
            <v>500</v>
          </cell>
          <cell r="J24">
            <v>2291.3005161911378</v>
          </cell>
          <cell r="L24">
            <v>2139.2406799999999</v>
          </cell>
        </row>
        <row r="25">
          <cell r="E25">
            <v>750</v>
          </cell>
          <cell r="J25">
            <v>2291.7310313183002</v>
          </cell>
          <cell r="L25">
            <v>2172.8741280000004</v>
          </cell>
        </row>
        <row r="26">
          <cell r="E26">
            <v>1500</v>
          </cell>
          <cell r="J26">
            <v>2331.4792476012162</v>
          </cell>
          <cell r="L26">
            <v>2250.3150919999998</v>
          </cell>
        </row>
      </sheetData>
      <sheetData sheetId="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hyperlink" Target="https://www.mcmaster.com/" TargetMode="External"/><Relationship Id="rId1" Type="http://schemas.openxmlformats.org/officeDocument/2006/relationships/hyperlink" Target="https://www.idex-hs.com/pfa-tubing-natural-1-8-od-x-1-16-id-x-50ft.html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mailto:Diana.Davies@csiro.au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hyperlink" Target="https://www.idex-hs.com/pfa-tubing-natural-1-8-od-x-1-16-id-x-50ft.html" TargetMode="External"/><Relationship Id="rId1" Type="http://schemas.openxmlformats.org/officeDocument/2006/relationships/hyperlink" Target="http://www.bimba.com/en/Products-and-Cad/Tubing/Inch/Polyurethane-Tubing/18-OD-X-116-ID-Polyurethane-Tubing/18-OD-x-116-ID-Polyurethane-Tubing2/?searchRef=yes&amp;pn=PU-250-27" TargetMode="Externa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mailto:Sales@jacopplee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02"/>
  <sheetViews>
    <sheetView topLeftCell="A16" workbookViewId="0">
      <selection activeCell="C26" sqref="C26"/>
    </sheetView>
  </sheetViews>
  <sheetFormatPr baseColWidth="10" defaultColWidth="11" defaultRowHeight="16"/>
  <cols>
    <col min="1" max="1" width="40" customWidth="1"/>
    <col min="2" max="2" width="65.5" style="3" customWidth="1"/>
    <col min="3" max="3" width="94.33203125" customWidth="1"/>
    <col min="4" max="4" width="54" customWidth="1"/>
    <col min="5" max="5" width="14.1640625" customWidth="1"/>
    <col min="6" max="6" width="61.5" customWidth="1"/>
    <col min="7" max="7" width="45.83203125" customWidth="1"/>
    <col min="8" max="8" width="16" customWidth="1"/>
    <col min="9" max="9" width="35.6640625" customWidth="1"/>
  </cols>
  <sheetData>
    <row r="1" spans="1:9" s="17" customFormat="1" ht="19">
      <c r="A1" s="42" t="s">
        <v>371</v>
      </c>
      <c r="B1" s="45" t="s">
        <v>0</v>
      </c>
      <c r="C1" s="44" t="s">
        <v>193</v>
      </c>
    </row>
    <row r="2" spans="1:9" s="17" customFormat="1">
      <c r="A2" s="44" t="s">
        <v>1</v>
      </c>
      <c r="B2" s="43" t="s">
        <v>192</v>
      </c>
      <c r="C2" s="44" t="s">
        <v>176</v>
      </c>
    </row>
    <row r="3" spans="1:9" s="17" customFormat="1">
      <c r="A3" s="44" t="s">
        <v>362</v>
      </c>
      <c r="B3" s="43" t="s">
        <v>361</v>
      </c>
      <c r="C3" s="44"/>
    </row>
    <row r="4" spans="1:9" s="17" customFormat="1">
      <c r="A4" s="44" t="s">
        <v>2</v>
      </c>
    </row>
    <row r="5" spans="1:9" s="17" customFormat="1">
      <c r="A5" s="44" t="s">
        <v>3</v>
      </c>
      <c r="B5" s="46" t="s">
        <v>286</v>
      </c>
    </row>
    <row r="6" spans="1:9" s="17" customFormat="1">
      <c r="A6" s="44" t="s">
        <v>4</v>
      </c>
      <c r="B6" s="46" t="s">
        <v>5</v>
      </c>
    </row>
    <row r="7" spans="1:9" s="17" customFormat="1">
      <c r="A7" s="47" t="s">
        <v>6</v>
      </c>
      <c r="B7" s="46" t="s">
        <v>293</v>
      </c>
      <c r="I7" s="17" t="s">
        <v>19</v>
      </c>
    </row>
    <row r="8" spans="1:9" s="17" customFormat="1">
      <c r="A8" s="44" t="s">
        <v>294</v>
      </c>
      <c r="B8" s="46" t="s">
        <v>295</v>
      </c>
      <c r="I8" s="17" t="s">
        <v>156</v>
      </c>
    </row>
    <row r="9" spans="1:9" s="17" customFormat="1">
      <c r="A9" s="44"/>
      <c r="B9" s="18"/>
    </row>
    <row r="10" spans="1:9" s="17" customFormat="1">
      <c r="B10" s="18"/>
    </row>
    <row r="11" spans="1:9" s="17" customFormat="1">
      <c r="A11" s="17" t="s">
        <v>7</v>
      </c>
      <c r="B11" s="18" t="s">
        <v>8</v>
      </c>
    </row>
    <row r="12" spans="1:9" s="17" customFormat="1">
      <c r="B12" s="18" t="s">
        <v>9</v>
      </c>
    </row>
    <row r="13" spans="1:9" s="17" customFormat="1">
      <c r="B13" s="18" t="s">
        <v>10</v>
      </c>
    </row>
    <row r="14" spans="1:9" s="17" customFormat="1">
      <c r="B14" s="18" t="s">
        <v>11</v>
      </c>
    </row>
    <row r="15" spans="1:9" s="17" customFormat="1">
      <c r="A15" s="47" t="s">
        <v>287</v>
      </c>
      <c r="B15" s="46" t="s">
        <v>288</v>
      </c>
    </row>
    <row r="16" spans="1:9" s="17" customFormat="1">
      <c r="A16" s="47" t="s">
        <v>199</v>
      </c>
      <c r="B16" s="46" t="s">
        <v>314</v>
      </c>
    </row>
    <row r="17" spans="1:9" s="17" customFormat="1">
      <c r="A17" s="44" t="s">
        <v>12</v>
      </c>
      <c r="B17" s="46" t="s">
        <v>195</v>
      </c>
    </row>
    <row r="18" spans="1:9" s="17" customFormat="1">
      <c r="A18" s="44" t="s">
        <v>13</v>
      </c>
      <c r="B18" s="46" t="s">
        <v>194</v>
      </c>
    </row>
    <row r="19" spans="1:9" s="17" customFormat="1">
      <c r="A19" s="44" t="s">
        <v>14</v>
      </c>
      <c r="B19" s="46" t="s">
        <v>196</v>
      </c>
    </row>
    <row r="20" spans="1:9" s="17" customFormat="1">
      <c r="A20" s="44" t="s">
        <v>197</v>
      </c>
      <c r="B20" s="46" t="s">
        <v>289</v>
      </c>
    </row>
    <row r="21" spans="1:9" s="17" customFormat="1">
      <c r="A21" s="44" t="s">
        <v>55</v>
      </c>
      <c r="B21" s="46" t="s">
        <v>198</v>
      </c>
      <c r="C21" s="44"/>
    </row>
    <row r="22" spans="1:9" s="17" customFormat="1">
      <c r="A22" s="44" t="s">
        <v>20</v>
      </c>
      <c r="B22" s="46" t="s">
        <v>56</v>
      </c>
    </row>
    <row r="23" spans="1:9" s="17" customFormat="1">
      <c r="B23" s="46" t="s">
        <v>18</v>
      </c>
      <c r="C23" s="53" t="s">
        <v>290</v>
      </c>
      <c r="D23" s="22"/>
    </row>
    <row r="24" spans="1:9" s="17" customFormat="1">
      <c r="B24" s="48" t="s">
        <v>17</v>
      </c>
      <c r="C24" s="53" t="s">
        <v>291</v>
      </c>
      <c r="D24" s="22"/>
    </row>
    <row r="25" spans="1:9" s="17" customFormat="1">
      <c r="A25" s="20"/>
      <c r="C25" s="44" t="s">
        <v>179</v>
      </c>
    </row>
    <row r="26" spans="1:9" s="17" customFormat="1">
      <c r="B26" s="46" t="s">
        <v>184</v>
      </c>
      <c r="C26" s="44" t="s">
        <v>292</v>
      </c>
    </row>
    <row r="27" spans="1:9" s="17" customFormat="1">
      <c r="A27" s="20" t="s">
        <v>21</v>
      </c>
      <c r="B27" s="27" t="s">
        <v>25</v>
      </c>
      <c r="C27" s="28" t="s">
        <v>22</v>
      </c>
      <c r="D27" s="28" t="s">
        <v>23</v>
      </c>
      <c r="E27" s="28" t="s">
        <v>24</v>
      </c>
      <c r="F27" s="29" t="s">
        <v>28</v>
      </c>
      <c r="G27" s="29" t="s">
        <v>41</v>
      </c>
      <c r="H27" s="29" t="s">
        <v>31</v>
      </c>
      <c r="I27" s="30" t="s">
        <v>112</v>
      </c>
    </row>
    <row r="28" spans="1:9" s="31" customFormat="1">
      <c r="B28" s="32">
        <v>50</v>
      </c>
      <c r="C28" s="31" t="s">
        <v>108</v>
      </c>
      <c r="D28" s="31" t="s">
        <v>30</v>
      </c>
      <c r="E28" s="31" t="s">
        <v>29</v>
      </c>
      <c r="F28" s="31" t="s">
        <v>48</v>
      </c>
      <c r="G28" s="33" t="s">
        <v>105</v>
      </c>
      <c r="I28" s="31" t="s">
        <v>113</v>
      </c>
    </row>
    <row r="29" spans="1:9" s="31" customFormat="1">
      <c r="B29" s="32">
        <v>50</v>
      </c>
      <c r="C29" s="31" t="s">
        <v>107</v>
      </c>
      <c r="D29" s="31" t="s">
        <v>30</v>
      </c>
      <c r="E29" s="31" t="s">
        <v>72</v>
      </c>
      <c r="F29" s="31" t="s">
        <v>48</v>
      </c>
      <c r="G29" s="33" t="s">
        <v>106</v>
      </c>
      <c r="I29" s="31" t="s">
        <v>113</v>
      </c>
    </row>
    <row r="30" spans="1:9" s="17" customFormat="1">
      <c r="B30" s="26">
        <v>50</v>
      </c>
      <c r="C30" s="17" t="s">
        <v>78</v>
      </c>
      <c r="D30" s="17" t="s">
        <v>68</v>
      </c>
      <c r="E30" s="17" t="s">
        <v>98</v>
      </c>
      <c r="F30" s="17" t="s">
        <v>79</v>
      </c>
      <c r="G30" s="17">
        <f>0.25*B30</f>
        <v>12.5</v>
      </c>
    </row>
    <row r="31" spans="1:9" s="17" customFormat="1">
      <c r="B31" s="26">
        <v>50</v>
      </c>
      <c r="C31" s="17" t="s">
        <v>77</v>
      </c>
      <c r="D31" s="17" t="s">
        <v>68</v>
      </c>
      <c r="E31" s="17" t="s">
        <v>97</v>
      </c>
      <c r="F31" s="17" t="s">
        <v>79</v>
      </c>
      <c r="G31" s="17" t="s">
        <v>80</v>
      </c>
      <c r="H31" s="17" t="s">
        <v>70</v>
      </c>
    </row>
    <row r="32" spans="1:9" s="31" customFormat="1">
      <c r="B32" s="32">
        <v>100</v>
      </c>
      <c r="C32" s="31" t="s">
        <v>189</v>
      </c>
      <c r="D32" s="31" t="s">
        <v>40</v>
      </c>
      <c r="E32" s="31" t="s">
        <v>36</v>
      </c>
      <c r="F32" s="31" t="s">
        <v>50</v>
      </c>
      <c r="G32" s="31" t="s">
        <v>45</v>
      </c>
      <c r="H32" s="31" t="s">
        <v>35</v>
      </c>
    </row>
    <row r="33" spans="2:9" s="31" customFormat="1">
      <c r="B33" s="32">
        <v>50</v>
      </c>
      <c r="C33" s="31" t="s">
        <v>190</v>
      </c>
      <c r="D33" s="31" t="s">
        <v>40</v>
      </c>
      <c r="E33" s="31" t="s">
        <v>38</v>
      </c>
      <c r="F33" s="31" t="s">
        <v>49</v>
      </c>
      <c r="G33" s="31" t="s">
        <v>44</v>
      </c>
    </row>
    <row r="34" spans="2:9" s="17" customFormat="1">
      <c r="B34" s="26" t="s">
        <v>51</v>
      </c>
      <c r="C34" s="17" t="s">
        <v>26</v>
      </c>
      <c r="D34" s="17" t="s">
        <v>40</v>
      </c>
      <c r="E34" s="17" t="s">
        <v>43</v>
      </c>
      <c r="F34" s="17" t="s">
        <v>39</v>
      </c>
      <c r="G34" s="17" t="s">
        <v>51</v>
      </c>
    </row>
    <row r="35" spans="2:9" s="31" customFormat="1">
      <c r="B35" s="32">
        <v>50</v>
      </c>
      <c r="C35" s="31" t="s">
        <v>34</v>
      </c>
      <c r="D35" s="31" t="s">
        <v>68</v>
      </c>
      <c r="E35" s="31" t="s">
        <v>33</v>
      </c>
      <c r="F35" s="31" t="s">
        <v>114</v>
      </c>
      <c r="G35" s="31" t="s">
        <v>73</v>
      </c>
      <c r="H35" s="31" t="s">
        <v>32</v>
      </c>
      <c r="I35" s="31" t="s">
        <v>115</v>
      </c>
    </row>
    <row r="36" spans="2:9" s="17" customFormat="1">
      <c r="B36" s="26" t="s">
        <v>51</v>
      </c>
      <c r="C36" s="17" t="s">
        <v>42</v>
      </c>
      <c r="D36" s="17" t="s">
        <v>40</v>
      </c>
      <c r="E36" s="17" t="s">
        <v>37</v>
      </c>
      <c r="F36" s="17" t="s">
        <v>39</v>
      </c>
      <c r="G36" s="17" t="s">
        <v>51</v>
      </c>
    </row>
    <row r="37" spans="2:9" s="17" customFormat="1">
      <c r="B37" s="26" t="s">
        <v>51</v>
      </c>
      <c r="C37" s="17" t="s">
        <v>47</v>
      </c>
      <c r="D37" s="17" t="s">
        <v>40</v>
      </c>
      <c r="E37" s="17" t="s">
        <v>46</v>
      </c>
      <c r="F37" s="17" t="s">
        <v>39</v>
      </c>
      <c r="G37" s="17" t="s">
        <v>51</v>
      </c>
    </row>
    <row r="38" spans="2:9" s="17" customFormat="1">
      <c r="B38" s="26"/>
    </row>
    <row r="39" spans="2:9" s="31" customFormat="1">
      <c r="B39" s="32" t="s">
        <v>27</v>
      </c>
      <c r="C39" s="31" t="s">
        <v>54</v>
      </c>
      <c r="D39" s="31" t="s">
        <v>40</v>
      </c>
      <c r="E39" s="31" t="s">
        <v>57</v>
      </c>
      <c r="F39" s="31" t="s">
        <v>53</v>
      </c>
      <c r="G39" s="31" t="s">
        <v>58</v>
      </c>
      <c r="H39" s="34" t="s">
        <v>52</v>
      </c>
    </row>
    <row r="40" spans="2:9" s="17" customFormat="1">
      <c r="B40" s="26" t="s">
        <v>66</v>
      </c>
      <c r="C40" s="17" t="s">
        <v>61</v>
      </c>
      <c r="D40" s="17" t="s">
        <v>40</v>
      </c>
      <c r="E40" s="17" t="s">
        <v>59</v>
      </c>
      <c r="G40" s="35" t="s">
        <v>62</v>
      </c>
    </row>
    <row r="41" spans="2:9" s="31" customFormat="1">
      <c r="B41" s="32" t="s">
        <v>67</v>
      </c>
      <c r="C41" s="31" t="s">
        <v>60</v>
      </c>
      <c r="D41" s="31" t="s">
        <v>84</v>
      </c>
      <c r="E41" s="34" t="s">
        <v>82</v>
      </c>
      <c r="F41" s="31" t="s">
        <v>81</v>
      </c>
      <c r="G41" s="31" t="s">
        <v>83</v>
      </c>
      <c r="H41" s="31" t="s">
        <v>155</v>
      </c>
    </row>
    <row r="42" spans="2:9" s="17" customFormat="1">
      <c r="B42" s="26" t="s">
        <v>66</v>
      </c>
      <c r="C42" s="17" t="s">
        <v>76</v>
      </c>
      <c r="D42" s="17" t="s">
        <v>68</v>
      </c>
      <c r="E42" s="17" t="s">
        <v>74</v>
      </c>
      <c r="G42" s="17" t="s">
        <v>75</v>
      </c>
    </row>
    <row r="43" spans="2:9" s="17" customFormat="1">
      <c r="B43" s="26" t="s">
        <v>66</v>
      </c>
      <c r="C43" s="22" t="s">
        <v>54</v>
      </c>
      <c r="D43" s="17" t="s">
        <v>68</v>
      </c>
      <c r="E43" s="17" t="s">
        <v>99</v>
      </c>
      <c r="G43" s="17" t="s">
        <v>100</v>
      </c>
    </row>
    <row r="44" spans="2:9" s="31" customFormat="1">
      <c r="B44" s="32" t="s">
        <v>71</v>
      </c>
      <c r="C44" s="31" t="s">
        <v>191</v>
      </c>
      <c r="D44" s="31" t="s">
        <v>87</v>
      </c>
      <c r="E44" s="36" t="s">
        <v>85</v>
      </c>
      <c r="F44" s="31" t="s">
        <v>69</v>
      </c>
      <c r="G44" s="31" t="s">
        <v>88</v>
      </c>
      <c r="H44" s="31" t="s">
        <v>86</v>
      </c>
    </row>
    <row r="45" spans="2:9" s="31" customFormat="1">
      <c r="B45" s="32">
        <v>50</v>
      </c>
      <c r="C45" s="31" t="s">
        <v>60</v>
      </c>
      <c r="D45" s="31" t="s">
        <v>96</v>
      </c>
      <c r="E45" s="31" t="s">
        <v>63</v>
      </c>
      <c r="F45" s="31" t="s">
        <v>89</v>
      </c>
      <c r="G45" s="31" t="s">
        <v>64</v>
      </c>
      <c r="H45" s="31" t="s">
        <v>65</v>
      </c>
    </row>
    <row r="46" spans="2:9" s="17" customFormat="1">
      <c r="B46" s="26" t="s">
        <v>66</v>
      </c>
      <c r="C46" s="17" t="s">
        <v>101</v>
      </c>
      <c r="D46" s="17" t="s">
        <v>102</v>
      </c>
      <c r="E46" s="17" t="s">
        <v>103</v>
      </c>
      <c r="F46" s="22" t="s">
        <v>69</v>
      </c>
      <c r="H46" s="17" t="s">
        <v>104</v>
      </c>
    </row>
    <row r="47" spans="2:9" s="31" customFormat="1">
      <c r="B47" s="32" t="s">
        <v>92</v>
      </c>
      <c r="C47" s="31" t="s">
        <v>90</v>
      </c>
      <c r="D47" s="31" t="s">
        <v>91</v>
      </c>
      <c r="E47" s="31" t="s">
        <v>94</v>
      </c>
      <c r="F47" s="31" t="s">
        <v>95</v>
      </c>
      <c r="G47" s="31" t="s">
        <v>93</v>
      </c>
    </row>
    <row r="48" spans="2:9" s="17" customFormat="1">
      <c r="B48" s="26">
        <v>50</v>
      </c>
      <c r="C48" s="31" t="s">
        <v>177</v>
      </c>
    </row>
    <row r="49" spans="1:8" s="17" customFormat="1">
      <c r="A49" s="20"/>
      <c r="B49" s="26"/>
      <c r="C49" s="31" t="s">
        <v>164</v>
      </c>
      <c r="G49" s="31" t="s">
        <v>110</v>
      </c>
      <c r="H49" s="17" t="s">
        <v>109</v>
      </c>
    </row>
    <row r="50" spans="1:8" s="17" customFormat="1">
      <c r="B50" s="26" t="s">
        <v>132</v>
      </c>
      <c r="C50" s="31" t="s">
        <v>133</v>
      </c>
    </row>
    <row r="51" spans="1:8" s="17" customFormat="1">
      <c r="B51" s="26"/>
      <c r="C51" s="31" t="s">
        <v>134</v>
      </c>
    </row>
    <row r="52" spans="1:8" s="17" customFormat="1">
      <c r="B52" s="26">
        <v>8</v>
      </c>
      <c r="C52" s="31" t="s">
        <v>185</v>
      </c>
      <c r="D52" s="17" t="s">
        <v>186</v>
      </c>
      <c r="G52" s="17" t="s">
        <v>187</v>
      </c>
    </row>
    <row r="53" spans="1:8" s="17" customFormat="1" ht="34">
      <c r="A53" s="20" t="s">
        <v>111</v>
      </c>
      <c r="B53" s="37" t="s">
        <v>135</v>
      </c>
      <c r="C53" s="22" t="s">
        <v>154</v>
      </c>
    </row>
    <row r="54" spans="1:8" s="17" customFormat="1">
      <c r="B54" s="18" t="s">
        <v>152</v>
      </c>
      <c r="C54" s="17" t="s">
        <v>151</v>
      </c>
      <c r="D54" s="17" t="s">
        <v>153</v>
      </c>
    </row>
    <row r="55" spans="1:8" s="17" customFormat="1">
      <c r="B55" s="45" t="s">
        <v>200</v>
      </c>
      <c r="C55" s="44" t="s">
        <v>214</v>
      </c>
    </row>
    <row r="56" spans="1:8" s="17" customFormat="1">
      <c r="B56" s="26"/>
    </row>
    <row r="57" spans="1:8" s="17" customFormat="1">
      <c r="B57" s="26"/>
    </row>
    <row r="58" spans="1:8" s="17" customFormat="1">
      <c r="B58" s="26" t="s">
        <v>163</v>
      </c>
      <c r="C58" s="38">
        <f>(PI()*(0.159/2)^2*100)</f>
        <v>1.9855650968850891</v>
      </c>
    </row>
    <row r="59" spans="1:8" s="17" customFormat="1">
      <c r="A59" s="20" t="s">
        <v>116</v>
      </c>
      <c r="B59" s="26" t="s">
        <v>117</v>
      </c>
      <c r="C59" s="38">
        <f>(PI()*(0.3175/2)^2*100)</f>
        <v>7.9173043608984015</v>
      </c>
      <c r="D59" s="17" t="s">
        <v>157</v>
      </c>
    </row>
    <row r="60" spans="1:8" s="17" customFormat="1">
      <c r="B60" s="26" t="s">
        <v>118</v>
      </c>
      <c r="C60" s="17">
        <v>4</v>
      </c>
      <c r="D60" s="17" t="s">
        <v>157</v>
      </c>
    </row>
    <row r="61" spans="1:8" s="17" customFormat="1">
      <c r="B61" s="26" t="s">
        <v>119</v>
      </c>
      <c r="C61" s="17">
        <v>1.39</v>
      </c>
      <c r="D61" s="17" t="s">
        <v>160</v>
      </c>
    </row>
    <row r="62" spans="1:8" s="17" customFormat="1">
      <c r="B62" s="26" t="s">
        <v>130</v>
      </c>
      <c r="C62" s="39">
        <v>4.5</v>
      </c>
      <c r="D62" s="17" t="s">
        <v>161</v>
      </c>
    </row>
    <row r="63" spans="1:8" s="17" customFormat="1">
      <c r="B63" s="26" t="s">
        <v>131</v>
      </c>
      <c r="C63" s="17">
        <v>4.0999999999999996</v>
      </c>
      <c r="D63" s="17" t="s">
        <v>161</v>
      </c>
    </row>
    <row r="64" spans="1:8" s="17" customFormat="1">
      <c r="B64" s="26" t="s">
        <v>159</v>
      </c>
      <c r="C64" s="39">
        <f>C60+(C63+C62)*C59</f>
        <v>72.088817503726247</v>
      </c>
      <c r="D64" s="17" t="s">
        <v>157</v>
      </c>
    </row>
    <row r="65" spans="1:4" s="17" customFormat="1">
      <c r="B65" s="26" t="s">
        <v>167</v>
      </c>
      <c r="C65" s="39">
        <f>0.84*C58</f>
        <v>1.6678746813834748</v>
      </c>
      <c r="D65" s="17" t="s">
        <v>157</v>
      </c>
    </row>
    <row r="66" spans="1:4" s="17" customFormat="1">
      <c r="B66" s="26" t="s">
        <v>166</v>
      </c>
    </row>
    <row r="67" spans="1:4" s="17" customFormat="1">
      <c r="B67" s="26"/>
    </row>
    <row r="68" spans="1:4" s="17" customFormat="1">
      <c r="B68" s="26" t="s">
        <v>168</v>
      </c>
      <c r="C68" s="17">
        <v>71</v>
      </c>
      <c r="D68" s="17" t="s">
        <v>157</v>
      </c>
    </row>
    <row r="69" spans="1:4" s="17" customFormat="1">
      <c r="B69" s="26" t="s">
        <v>169</v>
      </c>
      <c r="C69" s="40">
        <f>(C62+C63)*C59</f>
        <v>68.088817503726247</v>
      </c>
      <c r="D69" s="17" t="s">
        <v>157</v>
      </c>
    </row>
    <row r="70" spans="1:4" s="17" customFormat="1">
      <c r="B70" s="41" t="s">
        <v>162</v>
      </c>
    </row>
    <row r="71" spans="1:4" s="17" customFormat="1">
      <c r="B71" s="26" t="s">
        <v>158</v>
      </c>
    </row>
    <row r="72" spans="1:4" s="17" customFormat="1">
      <c r="B72" s="26"/>
    </row>
    <row r="73" spans="1:4" s="17" customFormat="1">
      <c r="A73" s="47" t="s">
        <v>16</v>
      </c>
      <c r="B73" s="26"/>
    </row>
    <row r="74" spans="1:4" s="17" customFormat="1">
      <c r="B74" s="26"/>
    </row>
    <row r="75" spans="1:4" s="17" customFormat="1">
      <c r="A75" s="47" t="s">
        <v>15</v>
      </c>
      <c r="B75" s="26"/>
    </row>
    <row r="76" spans="1:4" s="17" customFormat="1">
      <c r="B76" s="26"/>
    </row>
    <row r="77" spans="1:4" s="17" customFormat="1">
      <c r="B77" s="26" t="s">
        <v>363</v>
      </c>
      <c r="C77" s="18">
        <v>0.20411699999999999</v>
      </c>
    </row>
    <row r="78" spans="1:4" s="17" customFormat="1">
      <c r="B78" s="26"/>
      <c r="C78" s="18" t="s">
        <v>364</v>
      </c>
    </row>
    <row r="79" spans="1:4" s="17" customFormat="1">
      <c r="B79" s="26" t="s">
        <v>366</v>
      </c>
      <c r="C79" s="18">
        <f>0.16/2</f>
        <v>0.08</v>
      </c>
    </row>
    <row r="80" spans="1:4" s="17" customFormat="1">
      <c r="B80" s="26" t="s">
        <v>367</v>
      </c>
      <c r="C80" s="18">
        <f>0.3175/2</f>
        <v>0.15875</v>
      </c>
    </row>
    <row r="81" spans="2:3" s="17" customFormat="1">
      <c r="B81" s="26"/>
    </row>
    <row r="82" spans="2:3" s="17" customFormat="1">
      <c r="B82" s="26" t="s">
        <v>365</v>
      </c>
      <c r="C82" s="17">
        <v>241.32</v>
      </c>
    </row>
    <row r="83" spans="2:3" s="17" customFormat="1">
      <c r="B83" s="26" t="s">
        <v>368</v>
      </c>
      <c r="C83" s="17">
        <v>61.28</v>
      </c>
    </row>
    <row r="84" spans="2:3" s="17" customFormat="1">
      <c r="B84" s="26" t="s">
        <v>369</v>
      </c>
      <c r="C84" s="17">
        <f>C82-C83</f>
        <v>180.04</v>
      </c>
    </row>
    <row r="85" spans="2:3" s="17" customFormat="1">
      <c r="B85" s="26" t="s">
        <v>370</v>
      </c>
      <c r="C85" s="17">
        <f>C77*1000/C84</f>
        <v>1.1337313930237725</v>
      </c>
    </row>
    <row r="86" spans="2:3" s="17" customFormat="1">
      <c r="B86" s="26"/>
    </row>
    <row r="87" spans="2:3" s="17" customFormat="1">
      <c r="B87" s="26"/>
    </row>
    <row r="88" spans="2:3" s="17" customFormat="1">
      <c r="B88" s="26"/>
    </row>
    <row r="89" spans="2:3" s="17" customFormat="1">
      <c r="B89" s="26"/>
    </row>
    <row r="90" spans="2:3" s="17" customFormat="1">
      <c r="B90" s="26"/>
    </row>
    <row r="91" spans="2:3" s="17" customFormat="1">
      <c r="B91" s="26"/>
    </row>
    <row r="92" spans="2:3" s="17" customFormat="1">
      <c r="B92" s="26"/>
    </row>
    <row r="93" spans="2:3" s="17" customFormat="1">
      <c r="B93" s="26"/>
    </row>
    <row r="94" spans="2:3" s="17" customFormat="1">
      <c r="B94" s="26"/>
    </row>
    <row r="95" spans="2:3" s="17" customFormat="1">
      <c r="B95" s="26"/>
    </row>
    <row r="96" spans="2:3" s="17" customFormat="1">
      <c r="B96" s="26"/>
    </row>
    <row r="97" spans="2:2" s="17" customFormat="1">
      <c r="B97" s="26"/>
    </row>
    <row r="98" spans="2:2" s="17" customFormat="1">
      <c r="B98" s="26"/>
    </row>
    <row r="99" spans="2:2" s="17" customFormat="1">
      <c r="B99" s="26"/>
    </row>
    <row r="100" spans="2:2" s="17" customFormat="1">
      <c r="B100" s="26"/>
    </row>
    <row r="101" spans="2:2" s="17" customFormat="1">
      <c r="B101" s="26"/>
    </row>
    <row r="102" spans="2:2" s="17" customFormat="1">
      <c r="B102" s="26"/>
    </row>
  </sheetData>
  <hyperlinks>
    <hyperlink ref="H39" r:id="rId1" xr:uid="{00000000-0004-0000-0000-000000000000}"/>
    <hyperlink ref="E41" r:id="rId2" location="5195T63" xr:uid="{00000000-0004-0000-0000-000001000000}"/>
  </hyperlinks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P5"/>
  <sheetViews>
    <sheetView workbookViewId="0"/>
  </sheetViews>
  <sheetFormatPr baseColWidth="10" defaultRowHeight="16"/>
  <sheetData>
    <row r="1" spans="1:16" s="8" customFormat="1">
      <c r="A1" t="s">
        <v>862</v>
      </c>
      <c r="B1"/>
      <c r="C1"/>
      <c r="D1"/>
      <c r="E1"/>
      <c r="F1"/>
      <c r="G1"/>
      <c r="H1"/>
      <c r="I1"/>
      <c r="J1"/>
      <c r="K1"/>
      <c r="L1"/>
      <c r="M1"/>
      <c r="N1"/>
      <c r="O1"/>
      <c r="P1"/>
    </row>
    <row r="5" spans="1:16">
      <c r="F5" s="22"/>
    </row>
  </sheetData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D9"/>
  <sheetViews>
    <sheetView workbookViewId="0">
      <selection activeCell="N31" sqref="N31"/>
    </sheetView>
  </sheetViews>
  <sheetFormatPr baseColWidth="10" defaultRowHeight="16"/>
  <cols>
    <col min="1" max="1" width="5.5" customWidth="1"/>
    <col min="2" max="2" width="6.5" style="19" customWidth="1"/>
    <col min="3" max="3" width="18" customWidth="1"/>
    <col min="4" max="4" width="7.83203125" customWidth="1"/>
  </cols>
  <sheetData>
    <row r="1" spans="1:4">
      <c r="A1" t="s">
        <v>180</v>
      </c>
      <c r="D1">
        <v>4</v>
      </c>
    </row>
    <row r="2" spans="1:4">
      <c r="C2" t="s">
        <v>181</v>
      </c>
      <c r="D2">
        <v>1</v>
      </c>
    </row>
    <row r="3" spans="1:4">
      <c r="C3" t="s">
        <v>183</v>
      </c>
    </row>
    <row r="4" spans="1:4">
      <c r="C4" t="s">
        <v>182</v>
      </c>
    </row>
    <row r="6" spans="1:4">
      <c r="A6" t="s">
        <v>209</v>
      </c>
    </row>
    <row r="7" spans="1:4">
      <c r="A7" t="s">
        <v>210</v>
      </c>
      <c r="D7" t="s">
        <v>207</v>
      </c>
    </row>
    <row r="8" spans="1:4">
      <c r="A8" t="s">
        <v>188</v>
      </c>
      <c r="D8" t="s">
        <v>208</v>
      </c>
    </row>
    <row r="9" spans="1:4">
      <c r="A9" t="s">
        <v>213</v>
      </c>
    </row>
  </sheetData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65369A-D863-3342-823B-93437A5896BD}">
  <dimension ref="A1:AA53"/>
  <sheetViews>
    <sheetView topLeftCell="H1" workbookViewId="0">
      <selection activeCell="I6" sqref="I6:I53"/>
    </sheetView>
  </sheetViews>
  <sheetFormatPr baseColWidth="10" defaultRowHeight="16"/>
  <cols>
    <col min="1" max="1" width="18.33203125" customWidth="1"/>
    <col min="3" max="3" width="15.5" customWidth="1"/>
    <col min="4" max="4" width="35" customWidth="1"/>
    <col min="5" max="5" width="18.1640625" customWidth="1"/>
    <col min="6" max="6" width="16.5" customWidth="1"/>
    <col min="7" max="7" width="7.83203125" customWidth="1"/>
    <col min="8" max="8" width="31.6640625" customWidth="1"/>
    <col min="10" max="10" width="22.1640625" customWidth="1"/>
    <col min="11" max="11" width="12.6640625" customWidth="1"/>
    <col min="12" max="12" width="22" customWidth="1"/>
    <col min="13" max="13" width="8.1640625" customWidth="1"/>
    <col min="14" max="14" width="23.5" customWidth="1"/>
    <col min="17" max="17" width="39.1640625" customWidth="1"/>
    <col min="19" max="19" width="36" customWidth="1"/>
    <col min="20" max="20" width="14.5" customWidth="1"/>
    <col min="21" max="21" width="31" customWidth="1"/>
    <col min="23" max="23" width="40.6640625" customWidth="1"/>
    <col min="24" max="24" width="30.1640625" customWidth="1"/>
    <col min="25" max="25" width="39" customWidth="1"/>
    <col min="26" max="26" width="24.5" customWidth="1"/>
  </cols>
  <sheetData>
    <row r="1" spans="1:27" s="54" customFormat="1" ht="15">
      <c r="A1" s="54" t="s">
        <v>296</v>
      </c>
      <c r="B1" s="54" t="s">
        <v>297</v>
      </c>
      <c r="C1" s="54" t="s">
        <v>315</v>
      </c>
      <c r="D1" s="54" t="s">
        <v>316</v>
      </c>
      <c r="E1" s="55" t="s">
        <v>298</v>
      </c>
      <c r="F1" s="56" t="s">
        <v>299</v>
      </c>
      <c r="G1" s="57" t="s">
        <v>317</v>
      </c>
      <c r="H1" s="58" t="s">
        <v>318</v>
      </c>
      <c r="I1" s="58" t="s">
        <v>319</v>
      </c>
      <c r="J1" s="59" t="s">
        <v>300</v>
      </c>
      <c r="K1" s="59" t="s">
        <v>320</v>
      </c>
      <c r="L1" s="59" t="s">
        <v>301</v>
      </c>
      <c r="M1" s="59" t="s">
        <v>321</v>
      </c>
      <c r="N1" s="60" t="s">
        <v>302</v>
      </c>
      <c r="O1" s="61" t="s">
        <v>303</v>
      </c>
      <c r="P1" s="62" t="s">
        <v>322</v>
      </c>
      <c r="Q1" s="63" t="s">
        <v>323</v>
      </c>
      <c r="R1" s="64" t="s">
        <v>324</v>
      </c>
      <c r="S1" s="63" t="s">
        <v>325</v>
      </c>
      <c r="T1" s="63" t="s">
        <v>326</v>
      </c>
      <c r="U1" s="63" t="s">
        <v>327</v>
      </c>
      <c r="V1" s="64" t="s">
        <v>328</v>
      </c>
      <c r="W1" s="63" t="s">
        <v>329</v>
      </c>
      <c r="X1" s="54" t="s">
        <v>330</v>
      </c>
      <c r="Y1" s="63" t="s">
        <v>331</v>
      </c>
      <c r="Z1" s="63" t="s">
        <v>332</v>
      </c>
      <c r="AA1" s="65"/>
    </row>
    <row r="2" spans="1:27" s="75" customFormat="1" ht="15">
      <c r="A2" s="66" t="s">
        <v>304</v>
      </c>
      <c r="B2" s="66" t="s">
        <v>353</v>
      </c>
      <c r="C2" s="66"/>
      <c r="D2" s="66"/>
      <c r="E2" s="67" t="s">
        <v>305</v>
      </c>
      <c r="F2" s="68"/>
      <c r="G2" s="67"/>
      <c r="H2" s="69" t="s">
        <v>306</v>
      </c>
      <c r="I2" s="69"/>
      <c r="J2" s="70" t="s">
        <v>307</v>
      </c>
      <c r="K2" s="67"/>
      <c r="L2" s="67" t="s">
        <v>308</v>
      </c>
      <c r="M2" s="67"/>
      <c r="N2" s="71"/>
      <c r="O2" s="72"/>
      <c r="P2" s="67"/>
      <c r="Q2" s="73" t="s">
        <v>309</v>
      </c>
      <c r="R2" s="67"/>
      <c r="S2" s="73" t="s">
        <v>310</v>
      </c>
      <c r="T2" s="67"/>
      <c r="U2" s="73" t="s">
        <v>311</v>
      </c>
      <c r="V2" s="67"/>
      <c r="W2" s="74"/>
      <c r="X2" s="67"/>
      <c r="Y2" s="74"/>
      <c r="Z2" s="67"/>
      <c r="AA2" s="67"/>
    </row>
    <row r="3" spans="1:27" s="76" customFormat="1" ht="15">
      <c r="A3" s="76" t="s">
        <v>192</v>
      </c>
      <c r="C3" s="54" t="s">
        <v>333</v>
      </c>
      <c r="E3" s="76" t="s">
        <v>334</v>
      </c>
      <c r="F3" s="77" t="s">
        <v>335</v>
      </c>
      <c r="G3" s="78"/>
      <c r="H3" s="79" t="s">
        <v>336</v>
      </c>
      <c r="I3" s="79"/>
      <c r="J3" s="80" t="s">
        <v>337</v>
      </c>
      <c r="K3" s="80"/>
      <c r="L3" s="79" t="s">
        <v>338</v>
      </c>
      <c r="M3" s="79"/>
      <c r="N3" s="79" t="s">
        <v>339</v>
      </c>
      <c r="O3" s="81" t="s">
        <v>340</v>
      </c>
      <c r="P3" s="82"/>
      <c r="Q3" s="82" t="s">
        <v>341</v>
      </c>
      <c r="R3" s="83"/>
      <c r="S3" s="82" t="s">
        <v>342</v>
      </c>
      <c r="T3" s="84"/>
      <c r="U3" s="82" t="s">
        <v>343</v>
      </c>
      <c r="V3" s="83"/>
      <c r="W3" s="84" t="s">
        <v>312</v>
      </c>
      <c r="X3" s="84"/>
      <c r="Y3" s="84" t="s">
        <v>313</v>
      </c>
      <c r="Z3" s="84"/>
      <c r="AA3" s="84"/>
    </row>
    <row r="4" spans="1:27" ht="19">
      <c r="A4" t="s">
        <v>351</v>
      </c>
      <c r="C4" s="46" t="s">
        <v>161</v>
      </c>
      <c r="D4" s="46"/>
      <c r="E4" s="46" t="s">
        <v>344</v>
      </c>
      <c r="F4" s="85" t="s">
        <v>345</v>
      </c>
      <c r="G4" s="85"/>
      <c r="H4" s="86" t="s">
        <v>346</v>
      </c>
      <c r="I4" s="86"/>
      <c r="J4" s="87" t="s">
        <v>347</v>
      </c>
      <c r="K4" s="88"/>
      <c r="L4" s="86">
        <v>1</v>
      </c>
      <c r="M4" s="88"/>
      <c r="N4" s="89" t="s">
        <v>348</v>
      </c>
      <c r="O4" s="90" t="s">
        <v>349</v>
      </c>
      <c r="P4" s="86"/>
      <c r="Q4" s="46" t="s">
        <v>350</v>
      </c>
      <c r="R4" s="91"/>
      <c r="S4" s="46" t="s">
        <v>350</v>
      </c>
      <c r="T4" s="46"/>
      <c r="U4" s="46" t="s">
        <v>350</v>
      </c>
      <c r="V4" s="91"/>
      <c r="W4" s="46" t="s">
        <v>350</v>
      </c>
      <c r="X4" s="46"/>
      <c r="Y4" s="46" t="s">
        <v>350</v>
      </c>
      <c r="Z4" s="46"/>
    </row>
    <row r="5" spans="1:27" ht="24">
      <c r="A5" s="103" t="s">
        <v>352</v>
      </c>
    </row>
    <row r="6" spans="1:27">
      <c r="A6">
        <v>2019</v>
      </c>
      <c r="C6">
        <v>5.3</v>
      </c>
      <c r="D6" s="127" t="s">
        <v>863</v>
      </c>
      <c r="F6">
        <v>1</v>
      </c>
      <c r="G6">
        <v>1</v>
      </c>
      <c r="H6">
        <v>5.3</v>
      </c>
      <c r="I6">
        <v>2</v>
      </c>
      <c r="N6" s="98">
        <f>'bag wts'!K4</f>
        <v>43563.625</v>
      </c>
      <c r="O6">
        <f>'bag wts'!D3</f>
        <v>0.40326000000000001</v>
      </c>
      <c r="P6">
        <v>1</v>
      </c>
    </row>
    <row r="7" spans="1:27">
      <c r="A7">
        <v>2019</v>
      </c>
      <c r="C7">
        <v>5.3</v>
      </c>
      <c r="D7" s="127" t="s">
        <v>863</v>
      </c>
      <c r="F7">
        <v>2</v>
      </c>
      <c r="G7">
        <v>1</v>
      </c>
      <c r="H7">
        <v>5.3</v>
      </c>
      <c r="I7">
        <v>2</v>
      </c>
      <c r="N7" s="98">
        <f>'bag wts'!K5</f>
        <v>43571.625</v>
      </c>
      <c r="O7">
        <f>'bag wts'!D4</f>
        <v>0.43345999999999996</v>
      </c>
      <c r="P7">
        <v>1</v>
      </c>
    </row>
    <row r="8" spans="1:27">
      <c r="A8">
        <v>2019</v>
      </c>
      <c r="C8">
        <v>5.3</v>
      </c>
      <c r="D8" s="127" t="s">
        <v>863</v>
      </c>
      <c r="F8">
        <v>3</v>
      </c>
      <c r="G8">
        <v>1</v>
      </c>
      <c r="H8">
        <v>5.3</v>
      </c>
      <c r="I8">
        <v>2</v>
      </c>
      <c r="N8" s="98">
        <f>'bag wts'!K6</f>
        <v>43579.625</v>
      </c>
      <c r="O8">
        <f>'bag wts'!D5</f>
        <v>0.43263999999999997</v>
      </c>
      <c r="P8">
        <v>1</v>
      </c>
    </row>
    <row r="9" spans="1:27">
      <c r="A9">
        <v>2019</v>
      </c>
      <c r="C9">
        <v>5.3</v>
      </c>
      <c r="D9" s="127" t="s">
        <v>863</v>
      </c>
      <c r="F9">
        <v>4</v>
      </c>
      <c r="G9">
        <v>1</v>
      </c>
      <c r="H9">
        <v>5.3</v>
      </c>
      <c r="I9">
        <v>2</v>
      </c>
      <c r="N9" s="98">
        <f>'bag wts'!K7</f>
        <v>43587.625</v>
      </c>
      <c r="O9">
        <f>'bag wts'!D6</f>
        <v>0.42664999999999997</v>
      </c>
      <c r="P9">
        <v>1</v>
      </c>
    </row>
    <row r="10" spans="1:27">
      <c r="A10">
        <v>2019</v>
      </c>
      <c r="C10">
        <v>5.3</v>
      </c>
      <c r="D10" s="127" t="s">
        <v>863</v>
      </c>
      <c r="F10">
        <v>5</v>
      </c>
      <c r="G10">
        <v>1</v>
      </c>
      <c r="H10">
        <v>5.3</v>
      </c>
      <c r="I10">
        <v>2</v>
      </c>
      <c r="N10" s="98">
        <f>'bag wts'!K8</f>
        <v>43595.625</v>
      </c>
      <c r="O10">
        <f>'bag wts'!D7</f>
        <v>0.44124000000000002</v>
      </c>
      <c r="P10">
        <v>1</v>
      </c>
    </row>
    <row r="11" spans="1:27">
      <c r="A11">
        <v>2019</v>
      </c>
      <c r="C11">
        <v>5.3</v>
      </c>
      <c r="D11" s="127" t="s">
        <v>863</v>
      </c>
      <c r="F11">
        <v>6</v>
      </c>
      <c r="G11">
        <v>1</v>
      </c>
      <c r="H11">
        <v>5.3</v>
      </c>
      <c r="I11">
        <v>2</v>
      </c>
      <c r="N11" s="98">
        <f>'bag wts'!K9</f>
        <v>43603.625</v>
      </c>
      <c r="O11">
        <f>'bag wts'!D8</f>
        <v>0.43475000000000003</v>
      </c>
      <c r="P11">
        <v>1</v>
      </c>
    </row>
    <row r="12" spans="1:27">
      <c r="A12">
        <v>2019</v>
      </c>
      <c r="C12">
        <v>5.3</v>
      </c>
      <c r="D12" s="127" t="s">
        <v>863</v>
      </c>
      <c r="F12">
        <v>7</v>
      </c>
      <c r="G12">
        <v>1</v>
      </c>
      <c r="H12">
        <v>5.3</v>
      </c>
      <c r="I12">
        <v>2</v>
      </c>
      <c r="N12" s="98">
        <f>'bag wts'!K10</f>
        <v>43611.625</v>
      </c>
      <c r="O12">
        <f>'bag wts'!D9</f>
        <v>0.43493999999999999</v>
      </c>
      <c r="P12">
        <v>1</v>
      </c>
    </row>
    <row r="13" spans="1:27">
      <c r="A13">
        <v>2019</v>
      </c>
      <c r="C13">
        <v>5.3</v>
      </c>
      <c r="D13" s="127" t="s">
        <v>863</v>
      </c>
      <c r="F13">
        <v>8</v>
      </c>
      <c r="G13">
        <v>1</v>
      </c>
      <c r="H13">
        <v>5.3</v>
      </c>
      <c r="I13">
        <v>2</v>
      </c>
      <c r="N13" s="98">
        <f>'bag wts'!K11</f>
        <v>43619.625</v>
      </c>
      <c r="O13">
        <f>'bag wts'!D10</f>
        <v>0.41558999999999996</v>
      </c>
      <c r="P13">
        <v>1</v>
      </c>
    </row>
    <row r="14" spans="1:27">
      <c r="A14">
        <v>2019</v>
      </c>
      <c r="C14">
        <v>5.3</v>
      </c>
      <c r="D14" s="127" t="s">
        <v>863</v>
      </c>
      <c r="F14">
        <v>9</v>
      </c>
      <c r="G14">
        <v>1</v>
      </c>
      <c r="H14">
        <v>5.3</v>
      </c>
      <c r="I14">
        <v>2</v>
      </c>
      <c r="N14" s="98">
        <f>'bag wts'!K12</f>
        <v>43627.625</v>
      </c>
      <c r="O14">
        <f>'bag wts'!D11</f>
        <v>0.43020999999999998</v>
      </c>
      <c r="P14">
        <v>1</v>
      </c>
    </row>
    <row r="15" spans="1:27">
      <c r="A15">
        <v>2019</v>
      </c>
      <c r="C15">
        <v>5.3</v>
      </c>
      <c r="D15" s="127" t="s">
        <v>863</v>
      </c>
      <c r="F15">
        <v>10</v>
      </c>
      <c r="G15">
        <v>1</v>
      </c>
      <c r="H15">
        <v>5.3</v>
      </c>
      <c r="I15">
        <v>2</v>
      </c>
      <c r="N15" s="98">
        <f>'bag wts'!K13</f>
        <v>43635.625</v>
      </c>
      <c r="O15">
        <f>'bag wts'!D12</f>
        <v>0.41868</v>
      </c>
      <c r="P15">
        <v>1</v>
      </c>
    </row>
    <row r="16" spans="1:27">
      <c r="A16">
        <v>2019</v>
      </c>
      <c r="C16">
        <v>5.3</v>
      </c>
      <c r="D16" s="127" t="s">
        <v>863</v>
      </c>
      <c r="F16">
        <v>11</v>
      </c>
      <c r="G16">
        <v>1</v>
      </c>
      <c r="H16">
        <v>5.3</v>
      </c>
      <c r="I16">
        <v>2</v>
      </c>
      <c r="N16" s="98">
        <f>'bag wts'!K14</f>
        <v>43643.625</v>
      </c>
      <c r="O16">
        <f>'bag wts'!D13</f>
        <v>0.43516000000000005</v>
      </c>
      <c r="P16">
        <v>1</v>
      </c>
    </row>
    <row r="17" spans="1:16">
      <c r="A17">
        <v>2019</v>
      </c>
      <c r="C17">
        <v>5.3</v>
      </c>
      <c r="D17" s="127" t="s">
        <v>863</v>
      </c>
      <c r="F17">
        <v>12</v>
      </c>
      <c r="G17">
        <v>1</v>
      </c>
      <c r="H17">
        <v>5.3</v>
      </c>
      <c r="I17">
        <v>2</v>
      </c>
      <c r="N17" s="98">
        <f>'bag wts'!K15</f>
        <v>43651.625</v>
      </c>
      <c r="O17">
        <f>'bag wts'!D14</f>
        <v>0.41725999999999996</v>
      </c>
      <c r="P17">
        <v>1</v>
      </c>
    </row>
    <row r="18" spans="1:16">
      <c r="A18">
        <v>2019</v>
      </c>
      <c r="C18">
        <v>5.3</v>
      </c>
      <c r="D18" s="127" t="s">
        <v>863</v>
      </c>
      <c r="F18">
        <v>13</v>
      </c>
      <c r="G18">
        <v>1</v>
      </c>
      <c r="H18">
        <v>5.3</v>
      </c>
      <c r="I18">
        <v>2</v>
      </c>
      <c r="N18" s="98">
        <f>'bag wts'!K16</f>
        <v>43659.625</v>
      </c>
      <c r="O18">
        <f>'bag wts'!D15</f>
        <v>0.41511000000000003</v>
      </c>
      <c r="P18">
        <v>1</v>
      </c>
    </row>
    <row r="19" spans="1:16">
      <c r="A19">
        <v>2019</v>
      </c>
      <c r="C19">
        <v>5.3</v>
      </c>
      <c r="D19" s="127" t="s">
        <v>863</v>
      </c>
      <c r="F19">
        <v>14</v>
      </c>
      <c r="G19">
        <v>1</v>
      </c>
      <c r="H19">
        <v>5.3</v>
      </c>
      <c r="I19">
        <v>2</v>
      </c>
      <c r="N19" s="98">
        <f>'bag wts'!K17</f>
        <v>43667.625</v>
      </c>
      <c r="O19">
        <f>'bag wts'!D16</f>
        <v>0.41788999999999998</v>
      </c>
      <c r="P19">
        <v>1</v>
      </c>
    </row>
    <row r="20" spans="1:16">
      <c r="A20">
        <v>2019</v>
      </c>
      <c r="C20">
        <v>5.3</v>
      </c>
      <c r="D20" s="127" t="s">
        <v>863</v>
      </c>
      <c r="F20">
        <v>15</v>
      </c>
      <c r="G20">
        <v>1</v>
      </c>
      <c r="H20">
        <v>5.3</v>
      </c>
      <c r="I20">
        <v>2</v>
      </c>
      <c r="N20" s="98">
        <f>'bag wts'!K18</f>
        <v>43675.625</v>
      </c>
      <c r="O20">
        <f>'bag wts'!D17</f>
        <v>0.42566999999999999</v>
      </c>
      <c r="P20">
        <v>1</v>
      </c>
    </row>
    <row r="21" spans="1:16">
      <c r="A21">
        <v>2019</v>
      </c>
      <c r="C21">
        <v>5.3</v>
      </c>
      <c r="D21" s="127" t="s">
        <v>863</v>
      </c>
      <c r="F21">
        <v>16</v>
      </c>
      <c r="G21">
        <v>1</v>
      </c>
      <c r="H21">
        <v>5.3</v>
      </c>
      <c r="I21">
        <v>2</v>
      </c>
      <c r="N21" s="98">
        <f>'bag wts'!K19</f>
        <v>43683.625</v>
      </c>
      <c r="O21">
        <f>'bag wts'!D18</f>
        <v>0.41287000000000001</v>
      </c>
      <c r="P21">
        <v>1</v>
      </c>
    </row>
    <row r="22" spans="1:16">
      <c r="A22">
        <v>2019</v>
      </c>
      <c r="C22">
        <v>5.3</v>
      </c>
      <c r="D22" s="127" t="s">
        <v>863</v>
      </c>
      <c r="F22">
        <v>17</v>
      </c>
      <c r="G22">
        <v>1</v>
      </c>
      <c r="H22">
        <v>5.3</v>
      </c>
      <c r="I22">
        <v>2</v>
      </c>
      <c r="N22" s="98">
        <f>'bag wts'!K20</f>
        <v>43691.625</v>
      </c>
      <c r="O22">
        <f>'bag wts'!D19</f>
        <v>0.42766000000000004</v>
      </c>
      <c r="P22">
        <v>1</v>
      </c>
    </row>
    <row r="23" spans="1:16">
      <c r="A23">
        <v>2019</v>
      </c>
      <c r="C23">
        <v>5.3</v>
      </c>
      <c r="D23" s="127" t="s">
        <v>863</v>
      </c>
      <c r="F23">
        <v>18</v>
      </c>
      <c r="G23">
        <v>1</v>
      </c>
      <c r="H23">
        <v>5.3</v>
      </c>
      <c r="I23">
        <v>2</v>
      </c>
      <c r="N23" s="98">
        <f>'bag wts'!K21</f>
        <v>43699.625</v>
      </c>
      <c r="O23">
        <f>'bag wts'!D20</f>
        <v>0.43175999999999998</v>
      </c>
      <c r="P23">
        <v>1</v>
      </c>
    </row>
    <row r="24" spans="1:16">
      <c r="A24">
        <v>2019</v>
      </c>
      <c r="C24">
        <v>5.3</v>
      </c>
      <c r="D24" s="127" t="s">
        <v>863</v>
      </c>
      <c r="F24">
        <v>19</v>
      </c>
      <c r="G24">
        <v>1</v>
      </c>
      <c r="H24">
        <v>5.3</v>
      </c>
      <c r="I24">
        <v>2</v>
      </c>
      <c r="N24" s="98">
        <f>'bag wts'!K22</f>
        <v>43707.625</v>
      </c>
      <c r="O24">
        <f>'bag wts'!D21</f>
        <v>0.42957000000000001</v>
      </c>
      <c r="P24">
        <v>1</v>
      </c>
    </row>
    <row r="25" spans="1:16">
      <c r="A25">
        <v>2019</v>
      </c>
      <c r="C25">
        <v>5.3</v>
      </c>
      <c r="D25" s="127" t="s">
        <v>863</v>
      </c>
      <c r="F25">
        <v>20</v>
      </c>
      <c r="G25">
        <v>1</v>
      </c>
      <c r="H25">
        <v>5.3</v>
      </c>
      <c r="I25">
        <v>2</v>
      </c>
      <c r="N25" s="98">
        <f>'bag wts'!K23</f>
        <v>43715.625</v>
      </c>
      <c r="O25">
        <f>'bag wts'!D22</f>
        <v>0.45156999999999997</v>
      </c>
      <c r="P25">
        <v>1</v>
      </c>
    </row>
    <row r="26" spans="1:16">
      <c r="A26">
        <v>2019</v>
      </c>
      <c r="C26">
        <v>5.3</v>
      </c>
      <c r="D26" s="127" t="s">
        <v>863</v>
      </c>
      <c r="F26">
        <v>21</v>
      </c>
      <c r="G26">
        <v>1</v>
      </c>
      <c r="H26">
        <v>5.3</v>
      </c>
      <c r="I26">
        <v>2</v>
      </c>
      <c r="N26" s="98">
        <f>'bag wts'!K24</f>
        <v>43723.625</v>
      </c>
      <c r="O26">
        <f>'bag wts'!D23</f>
        <v>0.43845999999999996</v>
      </c>
      <c r="P26">
        <v>1</v>
      </c>
    </row>
    <row r="27" spans="1:16">
      <c r="A27">
        <v>2019</v>
      </c>
      <c r="C27">
        <v>5.3</v>
      </c>
      <c r="D27" s="127" t="s">
        <v>863</v>
      </c>
      <c r="F27">
        <v>22</v>
      </c>
      <c r="G27">
        <v>1</v>
      </c>
      <c r="H27">
        <v>5.3</v>
      </c>
      <c r="I27">
        <v>2</v>
      </c>
      <c r="N27" s="98">
        <f>'bag wts'!K25</f>
        <v>43731.625</v>
      </c>
      <c r="O27">
        <f>'bag wts'!D24</f>
        <v>0.44098000000000004</v>
      </c>
      <c r="P27">
        <v>1</v>
      </c>
    </row>
    <row r="28" spans="1:16">
      <c r="A28">
        <v>2019</v>
      </c>
      <c r="C28">
        <v>5.3</v>
      </c>
      <c r="D28" s="127" t="s">
        <v>863</v>
      </c>
      <c r="F28">
        <v>23</v>
      </c>
      <c r="G28">
        <v>1</v>
      </c>
      <c r="H28">
        <v>5.3</v>
      </c>
      <c r="I28">
        <v>2</v>
      </c>
      <c r="N28" s="98">
        <f>'bag wts'!K26</f>
        <v>43739.625</v>
      </c>
      <c r="O28">
        <f>'bag wts'!D25</f>
        <v>0.44399</v>
      </c>
      <c r="P28">
        <v>1</v>
      </c>
    </row>
    <row r="29" spans="1:16">
      <c r="A29">
        <v>2019</v>
      </c>
      <c r="C29">
        <v>5.3</v>
      </c>
      <c r="D29" s="127" t="s">
        <v>863</v>
      </c>
      <c r="F29">
        <v>24</v>
      </c>
      <c r="G29">
        <v>1</v>
      </c>
      <c r="H29">
        <v>5.3</v>
      </c>
      <c r="I29">
        <v>2</v>
      </c>
      <c r="N29" s="98">
        <f>'bag wts'!K27</f>
        <v>43747.625</v>
      </c>
      <c r="O29">
        <f>'bag wts'!D26</f>
        <v>0.43981999999999999</v>
      </c>
      <c r="P29">
        <v>1</v>
      </c>
    </row>
    <row r="30" spans="1:16">
      <c r="A30">
        <v>2019</v>
      </c>
      <c r="C30">
        <v>5.3</v>
      </c>
      <c r="D30" s="127" t="s">
        <v>863</v>
      </c>
      <c r="F30">
        <v>25</v>
      </c>
      <c r="G30">
        <v>1</v>
      </c>
      <c r="H30">
        <v>5.3</v>
      </c>
      <c r="I30">
        <v>2</v>
      </c>
      <c r="N30" s="98">
        <f>'bag wts'!K28</f>
        <v>43755.625</v>
      </c>
      <c r="O30">
        <f>'bag wts'!D27</f>
        <v>0.42993000000000003</v>
      </c>
      <c r="P30">
        <v>1</v>
      </c>
    </row>
    <row r="31" spans="1:16">
      <c r="A31">
        <v>2019</v>
      </c>
      <c r="C31">
        <v>5.3</v>
      </c>
      <c r="D31" s="127" t="s">
        <v>863</v>
      </c>
      <c r="F31">
        <v>26</v>
      </c>
      <c r="G31">
        <v>1</v>
      </c>
      <c r="H31">
        <v>5.3</v>
      </c>
      <c r="I31">
        <v>2</v>
      </c>
      <c r="N31" s="98">
        <f>'bag wts'!K29</f>
        <v>43763.625</v>
      </c>
      <c r="O31">
        <f>'bag wts'!D28</f>
        <v>0.47858000000000001</v>
      </c>
      <c r="P31">
        <v>1</v>
      </c>
    </row>
    <row r="32" spans="1:16">
      <c r="A32">
        <v>2019</v>
      </c>
      <c r="C32">
        <v>5.3</v>
      </c>
      <c r="D32" s="127" t="s">
        <v>863</v>
      </c>
      <c r="F32">
        <v>27</v>
      </c>
      <c r="G32">
        <v>1</v>
      </c>
      <c r="H32">
        <v>5.3</v>
      </c>
      <c r="I32">
        <v>2</v>
      </c>
      <c r="N32" s="98">
        <f>'bag wts'!K30</f>
        <v>43771.625</v>
      </c>
      <c r="O32">
        <f>'bag wts'!D29</f>
        <v>0.48449999999999999</v>
      </c>
      <c r="P32">
        <v>1</v>
      </c>
    </row>
    <row r="33" spans="1:16">
      <c r="A33">
        <v>2019</v>
      </c>
      <c r="C33">
        <v>5.3</v>
      </c>
      <c r="D33" s="127" t="s">
        <v>863</v>
      </c>
      <c r="F33">
        <v>28</v>
      </c>
      <c r="G33">
        <v>1</v>
      </c>
      <c r="H33">
        <v>5.3</v>
      </c>
      <c r="I33">
        <v>2</v>
      </c>
      <c r="N33" s="98">
        <f>'bag wts'!K31</f>
        <v>43779.625</v>
      </c>
      <c r="O33">
        <f>'bag wts'!D30</f>
        <v>0.47864000000000001</v>
      </c>
      <c r="P33">
        <v>1</v>
      </c>
    </row>
    <row r="34" spans="1:16">
      <c r="A34">
        <v>2019</v>
      </c>
      <c r="C34">
        <v>5.3</v>
      </c>
      <c r="D34" s="127" t="s">
        <v>863</v>
      </c>
      <c r="F34">
        <v>29</v>
      </c>
      <c r="G34">
        <v>1</v>
      </c>
      <c r="H34">
        <v>5.3</v>
      </c>
      <c r="I34">
        <v>2</v>
      </c>
      <c r="N34" s="98">
        <f>'bag wts'!K32</f>
        <v>43787.625</v>
      </c>
      <c r="O34">
        <f>'bag wts'!D31</f>
        <v>0.47778000000000004</v>
      </c>
      <c r="P34">
        <v>1</v>
      </c>
    </row>
    <row r="35" spans="1:16">
      <c r="A35">
        <v>2019</v>
      </c>
      <c r="C35">
        <v>5.3</v>
      </c>
      <c r="D35" s="127" t="s">
        <v>863</v>
      </c>
      <c r="F35">
        <v>30</v>
      </c>
      <c r="G35">
        <v>1</v>
      </c>
      <c r="H35">
        <v>5.3</v>
      </c>
      <c r="I35">
        <v>2</v>
      </c>
      <c r="N35" s="98">
        <f>'bag wts'!K33</f>
        <v>43795.625</v>
      </c>
      <c r="O35">
        <f>'bag wts'!D32</f>
        <v>0.48136000000000001</v>
      </c>
      <c r="P35">
        <v>1</v>
      </c>
    </row>
    <row r="36" spans="1:16">
      <c r="A36">
        <v>2019</v>
      </c>
      <c r="C36">
        <v>5.3</v>
      </c>
      <c r="D36" s="127" t="s">
        <v>863</v>
      </c>
      <c r="F36">
        <v>31</v>
      </c>
      <c r="G36">
        <v>1</v>
      </c>
      <c r="H36">
        <v>5.3</v>
      </c>
      <c r="I36">
        <v>2</v>
      </c>
      <c r="N36" s="98">
        <f>'bag wts'!K34</f>
        <v>43803.625</v>
      </c>
      <c r="O36">
        <f>'bag wts'!D33</f>
        <v>0.48158999999999996</v>
      </c>
      <c r="P36">
        <v>1</v>
      </c>
    </row>
    <row r="37" spans="1:16">
      <c r="A37">
        <v>2019</v>
      </c>
      <c r="C37">
        <v>5.3</v>
      </c>
      <c r="D37" s="127" t="s">
        <v>863</v>
      </c>
      <c r="F37">
        <v>32</v>
      </c>
      <c r="G37">
        <v>1</v>
      </c>
      <c r="H37">
        <v>5.3</v>
      </c>
      <c r="I37">
        <v>2</v>
      </c>
      <c r="N37" s="98">
        <f>'bag wts'!K35</f>
        <v>43811.625</v>
      </c>
      <c r="O37">
        <f>'bag wts'!D34</f>
        <v>0.47032999999999997</v>
      </c>
      <c r="P37">
        <v>1</v>
      </c>
    </row>
    <row r="38" spans="1:16">
      <c r="A38">
        <v>2019</v>
      </c>
      <c r="C38">
        <v>5.3</v>
      </c>
      <c r="D38" s="127" t="s">
        <v>863</v>
      </c>
      <c r="F38">
        <v>33</v>
      </c>
      <c r="G38">
        <v>1</v>
      </c>
      <c r="H38">
        <v>5.3</v>
      </c>
      <c r="I38">
        <v>2</v>
      </c>
      <c r="N38" s="98">
        <f>'bag wts'!K36</f>
        <v>43819.625</v>
      </c>
      <c r="O38">
        <f>'bag wts'!D35</f>
        <v>0.47448000000000001</v>
      </c>
      <c r="P38">
        <v>1</v>
      </c>
    </row>
    <row r="39" spans="1:16">
      <c r="A39">
        <v>2019</v>
      </c>
      <c r="C39">
        <v>5.3</v>
      </c>
      <c r="D39" s="127" t="s">
        <v>863</v>
      </c>
      <c r="F39">
        <v>34</v>
      </c>
      <c r="G39">
        <v>1</v>
      </c>
      <c r="H39">
        <v>5.3</v>
      </c>
      <c r="I39">
        <v>2</v>
      </c>
      <c r="N39" s="98">
        <f>'bag wts'!K37</f>
        <v>43827.625</v>
      </c>
      <c r="O39">
        <f>'bag wts'!D36</f>
        <v>0.47703000000000001</v>
      </c>
      <c r="P39">
        <v>1</v>
      </c>
    </row>
    <row r="40" spans="1:16">
      <c r="A40">
        <v>2019</v>
      </c>
      <c r="C40">
        <v>5.3</v>
      </c>
      <c r="D40" s="127" t="s">
        <v>863</v>
      </c>
      <c r="F40">
        <v>35</v>
      </c>
      <c r="G40">
        <v>1</v>
      </c>
      <c r="H40">
        <v>5.3</v>
      </c>
      <c r="I40">
        <v>2</v>
      </c>
      <c r="N40" s="98">
        <f>'bag wts'!K38</f>
        <v>43835.625</v>
      </c>
      <c r="O40">
        <f>'bag wts'!D37</f>
        <v>0.47832999999999998</v>
      </c>
      <c r="P40">
        <v>1</v>
      </c>
    </row>
    <row r="41" spans="1:16">
      <c r="A41">
        <v>2019</v>
      </c>
      <c r="C41">
        <v>5.3</v>
      </c>
      <c r="D41" s="127" t="s">
        <v>863</v>
      </c>
      <c r="F41">
        <v>36</v>
      </c>
      <c r="G41">
        <v>1</v>
      </c>
      <c r="H41">
        <v>5.3</v>
      </c>
      <c r="I41">
        <v>2</v>
      </c>
      <c r="N41" s="98">
        <f>'bag wts'!K39</f>
        <v>43843.625</v>
      </c>
      <c r="O41">
        <f>'bag wts'!D38</f>
        <v>0.47408</v>
      </c>
      <c r="P41">
        <v>1</v>
      </c>
    </row>
    <row r="42" spans="1:16">
      <c r="A42">
        <v>2019</v>
      </c>
      <c r="C42">
        <v>5.3</v>
      </c>
      <c r="D42" s="127" t="s">
        <v>863</v>
      </c>
      <c r="F42">
        <v>37</v>
      </c>
      <c r="G42">
        <v>2</v>
      </c>
      <c r="H42">
        <v>5.3</v>
      </c>
      <c r="I42">
        <v>2</v>
      </c>
      <c r="N42" s="98">
        <f>'bag wts'!K40</f>
        <v>43851.625</v>
      </c>
      <c r="O42" s="92">
        <f>'bag wts'!D39</f>
        <v>0.10104</v>
      </c>
      <c r="P42">
        <v>1</v>
      </c>
    </row>
    <row r="43" spans="1:16">
      <c r="A43">
        <v>2019</v>
      </c>
      <c r="C43">
        <v>5.3</v>
      </c>
      <c r="D43" s="127" t="s">
        <v>863</v>
      </c>
      <c r="F43">
        <v>38</v>
      </c>
      <c r="G43">
        <v>1</v>
      </c>
      <c r="H43">
        <v>5.3</v>
      </c>
      <c r="I43">
        <v>2</v>
      </c>
      <c r="N43" s="98">
        <f>'bag wts'!K41</f>
        <v>43859.625</v>
      </c>
      <c r="O43">
        <f>'bag wts'!D40</f>
        <v>0.49356</v>
      </c>
      <c r="P43">
        <v>1</v>
      </c>
    </row>
    <row r="44" spans="1:16">
      <c r="A44">
        <v>2019</v>
      </c>
      <c r="C44">
        <v>5.3</v>
      </c>
      <c r="D44" s="127" t="s">
        <v>863</v>
      </c>
      <c r="F44">
        <v>39</v>
      </c>
      <c r="G44">
        <v>1</v>
      </c>
      <c r="H44">
        <v>5.3</v>
      </c>
      <c r="I44">
        <v>2</v>
      </c>
      <c r="N44" s="98">
        <f>'bag wts'!K42</f>
        <v>43867.625</v>
      </c>
      <c r="O44">
        <f>'bag wts'!D41</f>
        <v>0.49820999999999999</v>
      </c>
      <c r="P44">
        <v>1</v>
      </c>
    </row>
    <row r="45" spans="1:16">
      <c r="A45">
        <v>2019</v>
      </c>
      <c r="C45">
        <v>5.3</v>
      </c>
      <c r="D45" s="127" t="s">
        <v>863</v>
      </c>
      <c r="F45">
        <v>40</v>
      </c>
      <c r="G45">
        <v>1</v>
      </c>
      <c r="H45">
        <v>5.3</v>
      </c>
      <c r="I45">
        <v>2</v>
      </c>
      <c r="N45" s="98">
        <f>'bag wts'!K43</f>
        <v>43875.625</v>
      </c>
      <c r="O45">
        <f>'bag wts'!D42</f>
        <v>0.48938999999999999</v>
      </c>
      <c r="P45">
        <v>1</v>
      </c>
    </row>
    <row r="46" spans="1:16">
      <c r="A46">
        <v>2019</v>
      </c>
      <c r="C46">
        <v>5.3</v>
      </c>
      <c r="D46" s="127" t="s">
        <v>863</v>
      </c>
      <c r="F46">
        <v>41</v>
      </c>
      <c r="G46">
        <v>1</v>
      </c>
      <c r="H46">
        <v>5.3</v>
      </c>
      <c r="I46">
        <v>2</v>
      </c>
      <c r="N46" s="98">
        <f>'bag wts'!K44</f>
        <v>43883.625</v>
      </c>
      <c r="O46">
        <f>'bag wts'!D43</f>
        <v>0.49761</v>
      </c>
      <c r="P46">
        <v>1</v>
      </c>
    </row>
    <row r="47" spans="1:16">
      <c r="A47">
        <v>2019</v>
      </c>
      <c r="C47">
        <v>5.3</v>
      </c>
      <c r="D47" s="127" t="s">
        <v>863</v>
      </c>
      <c r="F47">
        <v>42</v>
      </c>
      <c r="G47">
        <v>1</v>
      </c>
      <c r="H47">
        <v>5.3</v>
      </c>
      <c r="I47">
        <v>2</v>
      </c>
      <c r="N47" s="98">
        <f>'bag wts'!K45</f>
        <v>43891.625</v>
      </c>
      <c r="O47">
        <f>'bag wts'!D44</f>
        <v>0.48097000000000001</v>
      </c>
      <c r="P47">
        <v>1</v>
      </c>
    </row>
    <row r="48" spans="1:16">
      <c r="A48">
        <v>2019</v>
      </c>
      <c r="C48">
        <v>5.3</v>
      </c>
      <c r="D48" s="127" t="s">
        <v>863</v>
      </c>
      <c r="F48">
        <v>43</v>
      </c>
      <c r="G48">
        <v>1</v>
      </c>
      <c r="H48">
        <v>5.3</v>
      </c>
      <c r="I48">
        <v>2</v>
      </c>
      <c r="N48" s="98">
        <f>'bag wts'!K46</f>
        <v>43899.625</v>
      </c>
      <c r="O48">
        <f>'bag wts'!D45</f>
        <v>0.48849999999999999</v>
      </c>
      <c r="P48">
        <v>1</v>
      </c>
    </row>
    <row r="49" spans="1:16">
      <c r="A49">
        <v>2019</v>
      </c>
      <c r="C49">
        <v>5.3</v>
      </c>
      <c r="D49" s="127" t="s">
        <v>863</v>
      </c>
      <c r="F49">
        <v>44</v>
      </c>
      <c r="G49">
        <v>1</v>
      </c>
      <c r="H49">
        <v>5.3</v>
      </c>
      <c r="I49">
        <v>2</v>
      </c>
      <c r="N49" s="98">
        <f>'bag wts'!K47</f>
        <v>43907.625</v>
      </c>
      <c r="O49">
        <f>'bag wts'!D46</f>
        <v>0.48766999999999999</v>
      </c>
      <c r="P49">
        <v>1</v>
      </c>
    </row>
    <row r="50" spans="1:16">
      <c r="A50">
        <v>2019</v>
      </c>
      <c r="C50">
        <v>5.3</v>
      </c>
      <c r="D50" s="127" t="s">
        <v>863</v>
      </c>
      <c r="F50">
        <v>45</v>
      </c>
      <c r="G50">
        <v>1</v>
      </c>
      <c r="H50">
        <v>5.3</v>
      </c>
      <c r="I50">
        <v>2</v>
      </c>
      <c r="N50" s="98">
        <f>'bag wts'!K48</f>
        <v>43915.625</v>
      </c>
      <c r="O50">
        <f>'bag wts'!D47</f>
        <v>0.50343000000000004</v>
      </c>
      <c r="P50">
        <v>1</v>
      </c>
    </row>
    <row r="51" spans="1:16">
      <c r="A51">
        <v>2019</v>
      </c>
      <c r="C51">
        <v>5.3</v>
      </c>
      <c r="D51" s="127" t="s">
        <v>863</v>
      </c>
      <c r="F51">
        <v>46</v>
      </c>
      <c r="G51">
        <v>1</v>
      </c>
      <c r="H51">
        <v>5.3</v>
      </c>
      <c r="I51">
        <v>2</v>
      </c>
      <c r="N51" s="98">
        <f>'bag wts'!K49</f>
        <v>43923.625</v>
      </c>
      <c r="O51">
        <f>'bag wts'!D48</f>
        <v>0.49839</v>
      </c>
      <c r="P51">
        <v>1</v>
      </c>
    </row>
    <row r="52" spans="1:16">
      <c r="A52">
        <v>2019</v>
      </c>
      <c r="C52">
        <v>5.3</v>
      </c>
      <c r="D52" s="127" t="s">
        <v>863</v>
      </c>
      <c r="F52">
        <v>47</v>
      </c>
      <c r="G52">
        <v>1</v>
      </c>
      <c r="H52">
        <v>5.3</v>
      </c>
      <c r="I52">
        <v>2</v>
      </c>
      <c r="N52" s="98">
        <f>'bag wts'!K50</f>
        <v>43931.625</v>
      </c>
      <c r="O52">
        <f>'bag wts'!D49</f>
        <v>0.50304000000000004</v>
      </c>
      <c r="P52">
        <v>1</v>
      </c>
    </row>
    <row r="53" spans="1:16">
      <c r="A53">
        <v>2019</v>
      </c>
      <c r="C53">
        <v>5.3</v>
      </c>
      <c r="D53" s="127" t="s">
        <v>863</v>
      </c>
      <c r="F53">
        <v>48</v>
      </c>
      <c r="G53">
        <v>1</v>
      </c>
      <c r="H53">
        <v>5.3</v>
      </c>
      <c r="I53">
        <v>2</v>
      </c>
    </row>
  </sheetData>
  <pageMargins left="0.7" right="0.7" top="0.75" bottom="0.75" header="0.3" footer="0.3"/>
  <pageSetup paperSize="9" orientation="portrait" horizontalDpi="0" verticalDpi="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V120"/>
  <sheetViews>
    <sheetView tabSelected="1" topLeftCell="A49" workbookViewId="0">
      <selection activeCell="H50" sqref="H50"/>
    </sheetView>
  </sheetViews>
  <sheetFormatPr baseColWidth="10" defaultRowHeight="16"/>
  <cols>
    <col min="1" max="1" width="31.83203125" customWidth="1"/>
    <col min="2" max="2" width="20.6640625" customWidth="1"/>
    <col min="4" max="4" width="17.6640625" customWidth="1"/>
  </cols>
  <sheetData>
    <row r="1" spans="1:5">
      <c r="A1" s="1" t="s">
        <v>372</v>
      </c>
      <c r="B1" t="s">
        <v>299</v>
      </c>
      <c r="C1" s="1" t="s">
        <v>171</v>
      </c>
      <c r="D1" t="s">
        <v>790</v>
      </c>
      <c r="E1" t="s">
        <v>789</v>
      </c>
    </row>
    <row r="2" spans="1:5">
      <c r="A2" s="1"/>
      <c r="C2" s="1"/>
      <c r="D2" s="19"/>
    </row>
    <row r="3" spans="1:5">
      <c r="A3" t="s">
        <v>238</v>
      </c>
      <c r="B3">
        <v>1</v>
      </c>
      <c r="C3">
        <v>413.45</v>
      </c>
      <c r="D3" s="19"/>
    </row>
    <row r="4" spans="1:5">
      <c r="A4" s="95" t="s">
        <v>239</v>
      </c>
      <c r="B4" s="95">
        <v>2</v>
      </c>
      <c r="C4" s="95">
        <v>443.65</v>
      </c>
      <c r="D4" s="96" t="s">
        <v>791</v>
      </c>
    </row>
    <row r="5" spans="1:5">
      <c r="A5" t="s">
        <v>240</v>
      </c>
      <c r="B5">
        <v>3</v>
      </c>
      <c r="C5">
        <v>442.83</v>
      </c>
      <c r="D5" s="19"/>
    </row>
    <row r="6" spans="1:5">
      <c r="A6" s="95" t="s">
        <v>241</v>
      </c>
      <c r="B6" s="95">
        <v>4</v>
      </c>
      <c r="C6" s="95">
        <v>436.84</v>
      </c>
      <c r="D6" s="96" t="s">
        <v>791</v>
      </c>
    </row>
    <row r="7" spans="1:5">
      <c r="A7" t="s">
        <v>242</v>
      </c>
      <c r="B7">
        <v>5</v>
      </c>
      <c r="C7">
        <v>451.43</v>
      </c>
      <c r="D7" s="19"/>
    </row>
    <row r="8" spans="1:5">
      <c r="A8" s="95" t="s">
        <v>243</v>
      </c>
      <c r="B8" s="95">
        <v>6</v>
      </c>
      <c r="C8" s="95">
        <v>444.94</v>
      </c>
      <c r="D8" s="96" t="s">
        <v>791</v>
      </c>
    </row>
    <row r="9" spans="1:5">
      <c r="A9" t="s">
        <v>244</v>
      </c>
      <c r="B9">
        <v>7</v>
      </c>
      <c r="C9">
        <v>445.13</v>
      </c>
      <c r="D9" s="19"/>
    </row>
    <row r="10" spans="1:5">
      <c r="A10" s="95" t="s">
        <v>245</v>
      </c>
      <c r="B10" s="95">
        <v>8</v>
      </c>
      <c r="C10" s="95">
        <v>425.78</v>
      </c>
      <c r="D10" s="96" t="s">
        <v>791</v>
      </c>
    </row>
    <row r="11" spans="1:5">
      <c r="A11" t="s">
        <v>246</v>
      </c>
      <c r="B11">
        <v>9</v>
      </c>
      <c r="C11">
        <v>440.4</v>
      </c>
      <c r="D11" s="19"/>
    </row>
    <row r="12" spans="1:5">
      <c r="A12" s="95" t="s">
        <v>247</v>
      </c>
      <c r="B12" s="95">
        <v>10</v>
      </c>
      <c r="C12" s="95">
        <v>428.87</v>
      </c>
      <c r="D12" s="96" t="s">
        <v>791</v>
      </c>
    </row>
    <row r="13" spans="1:5">
      <c r="A13" t="s">
        <v>248</v>
      </c>
      <c r="B13">
        <v>11</v>
      </c>
      <c r="C13">
        <v>445.35</v>
      </c>
      <c r="D13" s="19"/>
    </row>
    <row r="14" spans="1:5">
      <c r="A14" s="95" t="s">
        <v>249</v>
      </c>
      <c r="B14" s="95">
        <v>12</v>
      </c>
      <c r="C14" s="95">
        <v>427.45</v>
      </c>
      <c r="D14" s="96" t="s">
        <v>791</v>
      </c>
    </row>
    <row r="15" spans="1:5">
      <c r="A15" t="s">
        <v>250</v>
      </c>
      <c r="B15">
        <v>13</v>
      </c>
      <c r="C15">
        <v>425.3</v>
      </c>
      <c r="D15" s="19"/>
    </row>
    <row r="16" spans="1:5">
      <c r="A16" s="95" t="s">
        <v>251</v>
      </c>
      <c r="B16" s="95">
        <v>14</v>
      </c>
      <c r="C16" s="95">
        <v>428.08</v>
      </c>
      <c r="D16" s="96" t="s">
        <v>791</v>
      </c>
    </row>
    <row r="17" spans="1:4">
      <c r="A17" t="s">
        <v>252</v>
      </c>
      <c r="B17">
        <v>15</v>
      </c>
      <c r="C17">
        <v>435.86</v>
      </c>
      <c r="D17" s="19"/>
    </row>
    <row r="18" spans="1:4">
      <c r="A18" s="95" t="s">
        <v>253</v>
      </c>
      <c r="B18" s="95">
        <v>16</v>
      </c>
      <c r="C18" s="95">
        <v>423.06</v>
      </c>
      <c r="D18" s="96" t="s">
        <v>791</v>
      </c>
    </row>
    <row r="19" spans="1:4">
      <c r="A19" t="s">
        <v>254</v>
      </c>
      <c r="B19">
        <v>17</v>
      </c>
      <c r="C19">
        <v>437.85</v>
      </c>
      <c r="D19" s="19"/>
    </row>
    <row r="20" spans="1:4">
      <c r="A20" s="95" t="s">
        <v>255</v>
      </c>
      <c r="B20" s="95">
        <v>18</v>
      </c>
      <c r="C20" s="95">
        <v>441.95</v>
      </c>
      <c r="D20" s="96" t="s">
        <v>791</v>
      </c>
    </row>
    <row r="21" spans="1:4">
      <c r="A21" t="s">
        <v>256</v>
      </c>
      <c r="B21">
        <v>19</v>
      </c>
      <c r="C21">
        <v>439.76</v>
      </c>
      <c r="D21" s="19"/>
    </row>
    <row r="22" spans="1:4">
      <c r="A22" s="95" t="s">
        <v>257</v>
      </c>
      <c r="B22" s="95">
        <v>20</v>
      </c>
      <c r="C22" s="95">
        <v>461.76</v>
      </c>
      <c r="D22" s="96" t="s">
        <v>791</v>
      </c>
    </row>
    <row r="23" spans="1:4">
      <c r="A23" t="s">
        <v>258</v>
      </c>
      <c r="B23">
        <v>21</v>
      </c>
      <c r="C23">
        <v>448.65</v>
      </c>
      <c r="D23" s="19"/>
    </row>
    <row r="24" spans="1:4">
      <c r="A24" s="95" t="s">
        <v>259</v>
      </c>
      <c r="B24" s="95">
        <v>22</v>
      </c>
      <c r="C24" s="95">
        <v>451.17</v>
      </c>
      <c r="D24" s="96" t="s">
        <v>791</v>
      </c>
    </row>
    <row r="25" spans="1:4">
      <c r="A25" t="s">
        <v>260</v>
      </c>
      <c r="B25">
        <v>23</v>
      </c>
      <c r="C25">
        <v>454.18</v>
      </c>
      <c r="D25" s="19"/>
    </row>
    <row r="26" spans="1:4">
      <c r="A26" s="95" t="s">
        <v>261</v>
      </c>
      <c r="B26" s="95">
        <v>24</v>
      </c>
      <c r="C26" s="95">
        <v>450.01</v>
      </c>
      <c r="D26" s="96" t="s">
        <v>791</v>
      </c>
    </row>
    <row r="27" spans="1:4">
      <c r="A27" t="s">
        <v>373</v>
      </c>
      <c r="B27">
        <v>25</v>
      </c>
      <c r="C27">
        <v>440.12</v>
      </c>
      <c r="D27" s="19"/>
    </row>
    <row r="28" spans="1:4">
      <c r="A28" s="95" t="s">
        <v>263</v>
      </c>
      <c r="B28" s="95">
        <v>26</v>
      </c>
      <c r="C28" s="95">
        <v>488.77</v>
      </c>
      <c r="D28" s="96" t="s">
        <v>791</v>
      </c>
    </row>
    <row r="29" spans="1:4">
      <c r="A29" t="s">
        <v>264</v>
      </c>
      <c r="B29">
        <v>27</v>
      </c>
      <c r="C29">
        <v>494.69</v>
      </c>
      <c r="D29" s="19"/>
    </row>
    <row r="30" spans="1:4">
      <c r="A30" s="95" t="s">
        <v>265</v>
      </c>
      <c r="B30" s="95">
        <v>28</v>
      </c>
      <c r="C30" s="95">
        <v>488.83</v>
      </c>
      <c r="D30" s="96" t="s">
        <v>791</v>
      </c>
    </row>
    <row r="31" spans="1:4">
      <c r="A31" t="s">
        <v>266</v>
      </c>
      <c r="B31">
        <v>29</v>
      </c>
      <c r="C31">
        <v>487.97</v>
      </c>
      <c r="D31" s="19"/>
    </row>
    <row r="32" spans="1:4">
      <c r="A32" s="95" t="s">
        <v>267</v>
      </c>
      <c r="B32" s="95">
        <v>30</v>
      </c>
      <c r="C32" s="95">
        <v>491.55</v>
      </c>
      <c r="D32" s="96" t="s">
        <v>791</v>
      </c>
    </row>
    <row r="33" spans="1:4">
      <c r="A33" t="s">
        <v>268</v>
      </c>
      <c r="B33">
        <v>31</v>
      </c>
      <c r="C33">
        <v>491.78</v>
      </c>
      <c r="D33" s="19"/>
    </row>
    <row r="34" spans="1:4">
      <c r="A34" s="95" t="s">
        <v>269</v>
      </c>
      <c r="B34" s="95">
        <v>32</v>
      </c>
      <c r="C34" s="95">
        <v>480.52</v>
      </c>
      <c r="D34" s="96" t="s">
        <v>791</v>
      </c>
    </row>
    <row r="35" spans="1:4">
      <c r="A35" t="s">
        <v>270</v>
      </c>
      <c r="B35">
        <v>33</v>
      </c>
      <c r="C35">
        <v>484.67</v>
      </c>
      <c r="D35" s="19"/>
    </row>
    <row r="36" spans="1:4">
      <c r="A36" s="95" t="s">
        <v>271</v>
      </c>
      <c r="B36" s="95">
        <v>34</v>
      </c>
      <c r="C36" s="95">
        <v>487.22</v>
      </c>
      <c r="D36" s="96" t="s">
        <v>791</v>
      </c>
    </row>
    <row r="37" spans="1:4">
      <c r="A37" t="s">
        <v>272</v>
      </c>
      <c r="B37">
        <v>35</v>
      </c>
      <c r="C37">
        <v>488.52</v>
      </c>
      <c r="D37" s="19"/>
    </row>
    <row r="38" spans="1:4">
      <c r="A38" s="95" t="s">
        <v>273</v>
      </c>
      <c r="B38" s="95">
        <v>36</v>
      </c>
      <c r="C38" s="95">
        <v>484.27</v>
      </c>
      <c r="D38" s="96" t="s">
        <v>791</v>
      </c>
    </row>
    <row r="39" spans="1:4">
      <c r="A39" t="s">
        <v>274</v>
      </c>
      <c r="B39" s="92">
        <v>37</v>
      </c>
      <c r="C39" s="92">
        <v>111.23</v>
      </c>
      <c r="D39" s="19"/>
    </row>
    <row r="40" spans="1:4">
      <c r="A40" s="95" t="s">
        <v>275</v>
      </c>
      <c r="B40" s="95">
        <v>38</v>
      </c>
      <c r="C40" s="95">
        <v>503.75</v>
      </c>
      <c r="D40" s="96" t="s">
        <v>791</v>
      </c>
    </row>
    <row r="41" spans="1:4">
      <c r="A41" t="s">
        <v>276</v>
      </c>
      <c r="B41">
        <v>39</v>
      </c>
      <c r="C41">
        <v>508.4</v>
      </c>
      <c r="D41" s="19"/>
    </row>
    <row r="42" spans="1:4">
      <c r="A42" s="95" t="s">
        <v>277</v>
      </c>
      <c r="B42" s="95">
        <v>40</v>
      </c>
      <c r="C42" s="95">
        <v>499.58</v>
      </c>
      <c r="D42" s="96" t="s">
        <v>791</v>
      </c>
    </row>
    <row r="43" spans="1:4">
      <c r="A43" t="s">
        <v>278</v>
      </c>
      <c r="B43">
        <v>41</v>
      </c>
      <c r="C43">
        <v>507.8</v>
      </c>
      <c r="D43" s="19"/>
    </row>
    <row r="44" spans="1:4">
      <c r="A44" s="95" t="s">
        <v>279</v>
      </c>
      <c r="B44" s="95">
        <v>42</v>
      </c>
      <c r="C44" s="95">
        <v>491.16</v>
      </c>
      <c r="D44" s="96" t="s">
        <v>791</v>
      </c>
    </row>
    <row r="45" spans="1:4">
      <c r="A45" t="s">
        <v>280</v>
      </c>
      <c r="B45">
        <v>43</v>
      </c>
      <c r="C45">
        <v>498.69</v>
      </c>
      <c r="D45" s="19"/>
    </row>
    <row r="46" spans="1:4">
      <c r="A46" s="95" t="s">
        <v>281</v>
      </c>
      <c r="B46" s="95">
        <v>44</v>
      </c>
      <c r="C46" s="95">
        <v>497.86</v>
      </c>
      <c r="D46" s="96" t="s">
        <v>791</v>
      </c>
    </row>
    <row r="47" spans="1:4">
      <c r="A47" t="s">
        <v>282</v>
      </c>
      <c r="B47">
        <v>45</v>
      </c>
      <c r="C47">
        <v>513.62</v>
      </c>
      <c r="D47" s="19"/>
    </row>
    <row r="48" spans="1:4">
      <c r="A48" s="95" t="s">
        <v>283</v>
      </c>
      <c r="B48" s="95">
        <v>46</v>
      </c>
      <c r="C48" s="95">
        <v>508.58</v>
      </c>
      <c r="D48" s="96" t="s">
        <v>791</v>
      </c>
    </row>
    <row r="49" spans="1:16">
      <c r="A49" t="s">
        <v>284</v>
      </c>
      <c r="B49">
        <v>47</v>
      </c>
      <c r="C49">
        <v>513.23</v>
      </c>
      <c r="D49" s="19"/>
    </row>
    <row r="50" spans="1:16">
      <c r="A50" s="95" t="s">
        <v>285</v>
      </c>
      <c r="B50" s="95">
        <v>48</v>
      </c>
      <c r="C50" s="95">
        <v>510.97</v>
      </c>
      <c r="D50" s="96" t="s">
        <v>791</v>
      </c>
    </row>
    <row r="52" spans="1:16">
      <c r="A52" s="5" t="s">
        <v>792</v>
      </c>
    </row>
    <row r="53" spans="1:16">
      <c r="A53" t="s">
        <v>793</v>
      </c>
    </row>
    <row r="54" spans="1:16">
      <c r="A54" t="s">
        <v>794</v>
      </c>
    </row>
    <row r="55" spans="1:16">
      <c r="A55" s="92" t="s">
        <v>795</v>
      </c>
    </row>
    <row r="58" spans="1:16" ht="36">
      <c r="A58" s="107" t="s">
        <v>815</v>
      </c>
      <c r="B58" s="107" t="s">
        <v>816</v>
      </c>
      <c r="C58" s="126" t="s">
        <v>817</v>
      </c>
      <c r="D58" s="107" t="s">
        <v>818</v>
      </c>
      <c r="E58" s="107" t="s">
        <v>819</v>
      </c>
      <c r="F58" s="107" t="s">
        <v>820</v>
      </c>
      <c r="G58" s="107" t="s">
        <v>821</v>
      </c>
      <c r="H58" s="107" t="s">
        <v>822</v>
      </c>
      <c r="I58" s="107" t="s">
        <v>823</v>
      </c>
      <c r="J58" s="107" t="s">
        <v>824</v>
      </c>
      <c r="K58" s="107" t="s">
        <v>825</v>
      </c>
      <c r="L58" s="107" t="s">
        <v>826</v>
      </c>
      <c r="M58" s="107" t="s">
        <v>827</v>
      </c>
      <c r="N58" s="108"/>
      <c r="O58" s="111" t="s">
        <v>839</v>
      </c>
      <c r="P58" s="112" t="s">
        <v>835</v>
      </c>
    </row>
    <row r="59" spans="1:16" ht="39">
      <c r="A59" s="107"/>
      <c r="B59" s="107" t="s">
        <v>828</v>
      </c>
      <c r="C59" s="107" t="s">
        <v>829</v>
      </c>
      <c r="D59" s="107" t="s">
        <v>829</v>
      </c>
      <c r="E59" s="107" t="s">
        <v>830</v>
      </c>
      <c r="F59" s="107" t="s">
        <v>831</v>
      </c>
      <c r="G59" s="107" t="s">
        <v>832</v>
      </c>
      <c r="H59" s="107" t="s">
        <v>833</v>
      </c>
      <c r="I59" s="107" t="s">
        <v>834</v>
      </c>
      <c r="J59" s="107" t="s">
        <v>835</v>
      </c>
      <c r="K59" s="107"/>
      <c r="L59" s="107" t="s">
        <v>835</v>
      </c>
      <c r="M59" s="107"/>
      <c r="N59" s="108"/>
      <c r="O59" s="113" t="s">
        <v>840</v>
      </c>
      <c r="P59" s="114">
        <v>2215.6621888888894</v>
      </c>
    </row>
    <row r="60" spans="1:16">
      <c r="A60" s="108" t="s">
        <v>836</v>
      </c>
      <c r="B60" s="108" t="s">
        <v>837</v>
      </c>
      <c r="C60" s="108">
        <v>2</v>
      </c>
      <c r="D60" s="108">
        <v>24</v>
      </c>
      <c r="E60" s="108">
        <v>15</v>
      </c>
      <c r="F60" s="109">
        <v>34.716000000000001</v>
      </c>
      <c r="G60" s="108">
        <v>-999</v>
      </c>
      <c r="H60" s="108">
        <v>-46.902200000000001</v>
      </c>
      <c r="I60" s="108">
        <v>142.41739999999999</v>
      </c>
      <c r="J60" s="110">
        <v>2297.3937677656086</v>
      </c>
      <c r="K60" s="108">
        <v>2</v>
      </c>
      <c r="L60" s="110">
        <v>2117.5119919999997</v>
      </c>
      <c r="M60" s="108">
        <v>2</v>
      </c>
      <c r="N60" s="108"/>
      <c r="O60" s="115" t="s">
        <v>841</v>
      </c>
      <c r="P60" s="114">
        <v>0.42404017334579497</v>
      </c>
    </row>
    <row r="61" spans="1:16">
      <c r="A61" s="108" t="s">
        <v>836</v>
      </c>
      <c r="B61" s="108" t="s">
        <v>837</v>
      </c>
      <c r="C61" s="108">
        <v>2</v>
      </c>
      <c r="D61" s="108">
        <v>21</v>
      </c>
      <c r="E61" s="108">
        <v>25</v>
      </c>
      <c r="F61" s="109">
        <v>34.725999999999999</v>
      </c>
      <c r="G61" s="108">
        <v>-999</v>
      </c>
      <c r="H61" s="108">
        <v>-46.902200000000001</v>
      </c>
      <c r="I61" s="108">
        <v>142.41739999999999</v>
      </c>
      <c r="J61" s="110">
        <v>2298.9721892089501</v>
      </c>
      <c r="K61" s="108">
        <v>2</v>
      </c>
      <c r="L61" s="110">
        <v>2117.8521280000004</v>
      </c>
      <c r="M61" s="108">
        <v>2</v>
      </c>
      <c r="N61" s="108"/>
      <c r="O61" s="113" t="s">
        <v>842</v>
      </c>
      <c r="P61" s="116">
        <v>9</v>
      </c>
    </row>
    <row r="62" spans="1:16">
      <c r="A62" s="108" t="s">
        <v>836</v>
      </c>
      <c r="B62" s="108" t="s">
        <v>837</v>
      </c>
      <c r="C62" s="108">
        <v>2</v>
      </c>
      <c r="D62" s="108">
        <v>18</v>
      </c>
      <c r="E62" s="108">
        <v>50</v>
      </c>
      <c r="F62" s="109">
        <v>34.725999999999999</v>
      </c>
      <c r="G62" s="108">
        <v>-999</v>
      </c>
      <c r="H62" s="108">
        <v>-46.902200000000001</v>
      </c>
      <c r="I62" s="108">
        <v>142.41739999999999</v>
      </c>
      <c r="J62" s="110">
        <v>2299.132011541938</v>
      </c>
      <c r="K62" s="108">
        <v>2</v>
      </c>
      <c r="L62" s="110">
        <v>2118.2422839999999</v>
      </c>
      <c r="M62" s="108">
        <v>2</v>
      </c>
      <c r="N62" s="108"/>
      <c r="O62" s="115" t="s">
        <v>843</v>
      </c>
      <c r="P62" s="114">
        <v>2216.9343094089268</v>
      </c>
    </row>
    <row r="63" spans="1:16">
      <c r="A63" s="108" t="s">
        <v>836</v>
      </c>
      <c r="B63" s="108" t="s">
        <v>837</v>
      </c>
      <c r="C63" s="108">
        <v>2</v>
      </c>
      <c r="D63" s="108">
        <v>16</v>
      </c>
      <c r="E63" s="108">
        <v>75</v>
      </c>
      <c r="F63" s="109">
        <v>34.728999999999999</v>
      </c>
      <c r="G63" s="108">
        <v>-999</v>
      </c>
      <c r="H63" s="108">
        <v>-46.902200000000001</v>
      </c>
      <c r="I63" s="108">
        <v>142.41739999999999</v>
      </c>
      <c r="J63" s="110">
        <v>2299.9582628483295</v>
      </c>
      <c r="K63" s="108">
        <v>2</v>
      </c>
      <c r="L63" s="110">
        <v>2118.68246</v>
      </c>
      <c r="M63" s="108">
        <v>2</v>
      </c>
      <c r="N63" s="108"/>
      <c r="O63" s="113" t="s">
        <v>844</v>
      </c>
      <c r="P63" s="114">
        <v>2216.5102692355808</v>
      </c>
    </row>
    <row r="64" spans="1:16">
      <c r="A64" s="108" t="s">
        <v>836</v>
      </c>
      <c r="B64" s="108" t="s">
        <v>837</v>
      </c>
      <c r="C64" s="108">
        <v>2</v>
      </c>
      <c r="D64" s="108">
        <v>12</v>
      </c>
      <c r="E64" s="108">
        <v>125</v>
      </c>
      <c r="F64" s="109">
        <v>34.731999999999999</v>
      </c>
      <c r="G64" s="108">
        <v>-999</v>
      </c>
      <c r="H64" s="108">
        <v>-46.902200000000001</v>
      </c>
      <c r="I64" s="108">
        <v>142.41739999999999</v>
      </c>
      <c r="J64" s="110">
        <v>2298.0292374443197</v>
      </c>
      <c r="K64" s="108">
        <v>2</v>
      </c>
      <c r="L64" s="110">
        <v>2118.9725760000001</v>
      </c>
      <c r="M64" s="108">
        <v>2</v>
      </c>
      <c r="N64" s="108"/>
      <c r="O64" s="115" t="s">
        <v>845</v>
      </c>
      <c r="P64" s="114">
        <v>2214.814108542198</v>
      </c>
    </row>
    <row r="65" spans="1:16">
      <c r="A65" s="108" t="s">
        <v>836</v>
      </c>
      <c r="B65" s="108" t="s">
        <v>837</v>
      </c>
      <c r="C65" s="108">
        <v>2</v>
      </c>
      <c r="D65" s="108">
        <v>10</v>
      </c>
      <c r="E65" s="108">
        <v>200</v>
      </c>
      <c r="F65" s="109">
        <v>34.74</v>
      </c>
      <c r="G65" s="108">
        <v>-999</v>
      </c>
      <c r="H65" s="108">
        <v>-46.902200000000001</v>
      </c>
      <c r="I65" s="108">
        <v>142.41739999999999</v>
      </c>
      <c r="J65" s="110">
        <v>2297.2483193908702</v>
      </c>
      <c r="K65" s="108">
        <v>2</v>
      </c>
      <c r="L65" s="110">
        <v>2118.462372</v>
      </c>
      <c r="M65" s="108">
        <v>2</v>
      </c>
      <c r="N65" s="108"/>
      <c r="O65" s="113" t="s">
        <v>846</v>
      </c>
      <c r="P65" s="114">
        <v>2214.3900683688521</v>
      </c>
    </row>
    <row r="66" spans="1:16">
      <c r="A66" s="108" t="s">
        <v>836</v>
      </c>
      <c r="B66" s="108" t="s">
        <v>837</v>
      </c>
      <c r="C66" s="108">
        <v>2</v>
      </c>
      <c r="D66" s="108">
        <v>9</v>
      </c>
      <c r="E66" s="108">
        <v>250</v>
      </c>
      <c r="F66" s="109">
        <v>34.759</v>
      </c>
      <c r="G66" s="108">
        <v>-999</v>
      </c>
      <c r="H66" s="108">
        <v>-46.902200000000001</v>
      </c>
      <c r="I66" s="108">
        <v>142.41739999999999</v>
      </c>
      <c r="J66" s="110">
        <v>2300.5515153070064</v>
      </c>
      <c r="K66" s="108">
        <v>2</v>
      </c>
      <c r="L66" s="110">
        <v>2118.422356</v>
      </c>
      <c r="M66" s="108">
        <v>2</v>
      </c>
      <c r="N66" s="108"/>
      <c r="O66" s="115" t="s">
        <v>847</v>
      </c>
      <c r="P66" s="117">
        <v>2226.38</v>
      </c>
    </row>
    <row r="67" spans="1:16">
      <c r="A67" s="108" t="s">
        <v>836</v>
      </c>
      <c r="B67" s="108" t="s">
        <v>837</v>
      </c>
      <c r="C67" s="108">
        <v>2</v>
      </c>
      <c r="D67" s="108">
        <v>8</v>
      </c>
      <c r="E67" s="108">
        <v>300</v>
      </c>
      <c r="F67" s="109">
        <v>34.762999999999998</v>
      </c>
      <c r="G67" s="108">
        <v>-999</v>
      </c>
      <c r="H67" s="108">
        <v>-46.902200000000001</v>
      </c>
      <c r="I67" s="108">
        <v>142.41739999999999</v>
      </c>
      <c r="J67" s="110">
        <v>2300.1424103414329</v>
      </c>
      <c r="K67" s="108">
        <v>2</v>
      </c>
      <c r="L67" s="110">
        <v>2121.743684</v>
      </c>
      <c r="M67" s="108">
        <v>2</v>
      </c>
      <c r="N67" s="108"/>
    </row>
    <row r="68" spans="1:16">
      <c r="A68" s="108" t="s">
        <v>836</v>
      </c>
      <c r="B68" s="108" t="s">
        <v>837</v>
      </c>
      <c r="C68" s="108">
        <v>2</v>
      </c>
      <c r="D68" s="108">
        <v>7</v>
      </c>
      <c r="E68" s="108">
        <v>350</v>
      </c>
      <c r="F68" s="109">
        <v>34.682000000000002</v>
      </c>
      <c r="G68" s="108">
        <v>-999</v>
      </c>
      <c r="H68" s="108">
        <v>-46.902200000000001</v>
      </c>
      <c r="I68" s="108">
        <v>142.41739999999999</v>
      </c>
      <c r="J68" s="110">
        <v>2295.934459193079</v>
      </c>
      <c r="K68" s="108">
        <v>2</v>
      </c>
      <c r="L68" s="110">
        <v>2133.3183120000003</v>
      </c>
      <c r="M68" s="108">
        <v>2</v>
      </c>
      <c r="N68" s="108"/>
    </row>
    <row r="69" spans="1:16">
      <c r="A69" s="108" t="s">
        <v>836</v>
      </c>
      <c r="B69" s="108" t="s">
        <v>837</v>
      </c>
      <c r="C69" s="108">
        <v>2</v>
      </c>
      <c r="D69" s="108">
        <v>5</v>
      </c>
      <c r="E69" s="108">
        <v>500</v>
      </c>
      <c r="F69" s="109">
        <v>34.579000000000001</v>
      </c>
      <c r="G69" s="108">
        <v>-999</v>
      </c>
      <c r="H69" s="108">
        <v>-46.902200000000001</v>
      </c>
      <c r="I69" s="108">
        <v>142.41739999999999</v>
      </c>
      <c r="J69" s="110">
        <v>2291.788979478657</v>
      </c>
      <c r="K69" s="108">
        <v>6</v>
      </c>
      <c r="L69" s="110">
        <v>2139.5608080000002</v>
      </c>
      <c r="M69" s="108">
        <v>2</v>
      </c>
      <c r="N69" s="108"/>
    </row>
    <row r="70" spans="1:16">
      <c r="A70" s="108" t="s">
        <v>836</v>
      </c>
      <c r="B70" s="108" t="s">
        <v>837</v>
      </c>
      <c r="C70" s="108">
        <v>2</v>
      </c>
      <c r="D70" s="108">
        <v>4</v>
      </c>
      <c r="E70" s="108">
        <v>750</v>
      </c>
      <c r="F70" s="109">
        <v>34.436999999999998</v>
      </c>
      <c r="G70" s="108">
        <v>-999</v>
      </c>
      <c r="H70" s="108">
        <v>-46.902200000000001</v>
      </c>
      <c r="I70" s="108">
        <v>142.41739999999999</v>
      </c>
      <c r="J70" s="110">
        <v>2289.4139090415433</v>
      </c>
      <c r="K70" s="108">
        <v>2</v>
      </c>
      <c r="L70" s="110">
        <v>2172.1338320000004</v>
      </c>
      <c r="M70" s="108">
        <v>2</v>
      </c>
      <c r="N70" s="108"/>
      <c r="P70" s="118"/>
    </row>
    <row r="71" spans="1:16" ht="26">
      <c r="A71" s="108" t="s">
        <v>836</v>
      </c>
      <c r="B71" s="108" t="s">
        <v>837</v>
      </c>
      <c r="C71" s="108">
        <v>2</v>
      </c>
      <c r="D71" s="108">
        <v>2</v>
      </c>
      <c r="E71" s="108">
        <v>1500</v>
      </c>
      <c r="F71" s="109">
        <v>34.558999999999997</v>
      </c>
      <c r="G71" s="108">
        <v>-999</v>
      </c>
      <c r="H71" s="108">
        <v>-46.902200000000001</v>
      </c>
      <c r="I71" s="108">
        <v>142.41739999999999</v>
      </c>
      <c r="J71" s="110">
        <v>2335.6708144475092</v>
      </c>
      <c r="K71" s="108">
        <v>6</v>
      </c>
      <c r="L71" s="110">
        <v>2251.6856399999997</v>
      </c>
      <c r="M71" s="108">
        <v>2</v>
      </c>
      <c r="N71" s="108"/>
      <c r="O71" s="107" t="s">
        <v>848</v>
      </c>
      <c r="P71" s="107" t="s">
        <v>849</v>
      </c>
    </row>
    <row r="72" spans="1:16" ht="26">
      <c r="A72" s="108" t="s">
        <v>836</v>
      </c>
      <c r="B72" s="108" t="s">
        <v>838</v>
      </c>
      <c r="C72" s="108">
        <v>3</v>
      </c>
      <c r="D72" s="108">
        <v>24</v>
      </c>
      <c r="E72" s="108">
        <v>15</v>
      </c>
      <c r="F72" s="109">
        <v>34.756</v>
      </c>
      <c r="G72" s="108">
        <v>-999</v>
      </c>
      <c r="H72" s="108">
        <v>-47.0259</v>
      </c>
      <c r="I72" s="108">
        <v>141.8845</v>
      </c>
      <c r="J72" s="110">
        <v>2299.3579741863136</v>
      </c>
      <c r="K72" s="108">
        <v>2</v>
      </c>
      <c r="L72" s="110">
        <v>2119.2927040000004</v>
      </c>
      <c r="M72" s="108">
        <v>2</v>
      </c>
      <c r="N72" s="108"/>
      <c r="O72" s="107" t="s">
        <v>850</v>
      </c>
      <c r="P72" s="119"/>
    </row>
    <row r="73" spans="1:16" ht="26">
      <c r="A73" s="108" t="s">
        <v>836</v>
      </c>
      <c r="B73" s="108" t="s">
        <v>838</v>
      </c>
      <c r="C73" s="108">
        <v>3</v>
      </c>
      <c r="D73" s="108">
        <v>21</v>
      </c>
      <c r="E73" s="108">
        <v>25</v>
      </c>
      <c r="F73" s="109">
        <v>34.768000000000001</v>
      </c>
      <c r="G73" s="108">
        <v>-999</v>
      </c>
      <c r="H73" s="108">
        <v>-47.0259</v>
      </c>
      <c r="I73" s="108">
        <v>141.8845</v>
      </c>
      <c r="J73" s="110">
        <v>2299.7153127987499</v>
      </c>
      <c r="K73" s="108">
        <v>2</v>
      </c>
      <c r="L73" s="110">
        <v>2117.9121519999999</v>
      </c>
      <c r="M73" s="108">
        <v>2</v>
      </c>
      <c r="N73" s="108"/>
      <c r="O73" s="120" t="s">
        <v>851</v>
      </c>
      <c r="P73" s="121">
        <v>0.90354902593128372</v>
      </c>
    </row>
    <row r="74" spans="1:16">
      <c r="A74" s="108" t="s">
        <v>836</v>
      </c>
      <c r="B74" s="108" t="s">
        <v>838</v>
      </c>
      <c r="C74" s="108">
        <v>3</v>
      </c>
      <c r="D74" s="108">
        <v>18</v>
      </c>
      <c r="E74" s="108">
        <v>50</v>
      </c>
      <c r="F74" s="109">
        <v>34.774999999999999</v>
      </c>
      <c r="G74" s="108">
        <v>-999</v>
      </c>
      <c r="H74" s="108">
        <v>-47.0259</v>
      </c>
      <c r="I74" s="108">
        <v>141.8845</v>
      </c>
      <c r="J74" s="110">
        <v>2300.2536828713819</v>
      </c>
      <c r="K74" s="108">
        <v>2</v>
      </c>
      <c r="L74" s="110">
        <v>2118.3423240000002</v>
      </c>
      <c r="M74" s="108">
        <v>2</v>
      </c>
      <c r="N74" s="108"/>
      <c r="O74" s="122" t="s">
        <v>852</v>
      </c>
      <c r="P74" s="121">
        <v>0.86881780384170637</v>
      </c>
    </row>
    <row r="75" spans="1:16">
      <c r="A75" s="108" t="s">
        <v>836</v>
      </c>
      <c r="B75" s="108" t="s">
        <v>838</v>
      </c>
      <c r="C75" s="108">
        <v>3</v>
      </c>
      <c r="D75" s="108">
        <v>16</v>
      </c>
      <c r="E75" s="108">
        <v>75</v>
      </c>
      <c r="F75" s="109">
        <v>34.762999999999998</v>
      </c>
      <c r="G75" s="108">
        <v>-999</v>
      </c>
      <c r="H75" s="108">
        <v>-47.0259</v>
      </c>
      <c r="I75" s="108">
        <v>141.8845</v>
      </c>
      <c r="J75" s="110">
        <v>2300.0127431656124</v>
      </c>
      <c r="K75" s="108">
        <v>2</v>
      </c>
      <c r="L75" s="110">
        <v>2117.7120720000003</v>
      </c>
      <c r="M75" s="108">
        <v>2</v>
      </c>
      <c r="N75" s="108"/>
      <c r="O75" s="120" t="s">
        <v>842</v>
      </c>
      <c r="P75" s="123">
        <v>4</v>
      </c>
    </row>
    <row r="76" spans="1:16">
      <c r="A76" s="108" t="s">
        <v>836</v>
      </c>
      <c r="B76" s="108" t="s">
        <v>838</v>
      </c>
      <c r="C76" s="108">
        <v>3</v>
      </c>
      <c r="D76" s="108">
        <v>12</v>
      </c>
      <c r="E76" s="108">
        <v>125</v>
      </c>
      <c r="F76" s="109">
        <v>34.770000000000003</v>
      </c>
      <c r="G76" s="108">
        <v>-999</v>
      </c>
      <c r="H76" s="108">
        <v>-47.0259</v>
      </c>
      <c r="I76" s="108">
        <v>141.8845</v>
      </c>
      <c r="J76" s="110">
        <v>2299.7866800040465</v>
      </c>
      <c r="K76" s="108">
        <v>2</v>
      </c>
      <c r="L76" s="110">
        <v>2120.1130320000002</v>
      </c>
      <c r="M76" s="108">
        <v>2</v>
      </c>
      <c r="N76" s="108"/>
      <c r="O76" s="122" t="s">
        <v>853</v>
      </c>
      <c r="P76" s="121">
        <v>0.83142471831958908</v>
      </c>
    </row>
    <row r="77" spans="1:16">
      <c r="A77" s="108" t="s">
        <v>836</v>
      </c>
      <c r="B77" s="108" t="s">
        <v>838</v>
      </c>
      <c r="C77" s="108">
        <v>3</v>
      </c>
      <c r="D77" s="108">
        <v>10</v>
      </c>
      <c r="E77" s="108">
        <v>200</v>
      </c>
      <c r="F77" s="109">
        <v>34.773000000000003</v>
      </c>
      <c r="G77" s="108">
        <v>-999</v>
      </c>
      <c r="H77" s="108">
        <v>-47.0259</v>
      </c>
      <c r="I77" s="108">
        <v>141.8845</v>
      </c>
      <c r="J77" s="110">
        <v>2299.338875920108</v>
      </c>
      <c r="K77" s="108">
        <v>2</v>
      </c>
      <c r="L77" s="110">
        <v>2119.4427640000004</v>
      </c>
      <c r="M77" s="108">
        <v>2</v>
      </c>
      <c r="N77" s="108"/>
      <c r="O77" s="120" t="s">
        <v>844</v>
      </c>
      <c r="P77" s="121">
        <v>2.088538892418808</v>
      </c>
    </row>
    <row r="78" spans="1:16">
      <c r="A78" s="108" t="s">
        <v>836</v>
      </c>
      <c r="B78" s="108" t="s">
        <v>838</v>
      </c>
      <c r="C78" s="108">
        <v>3</v>
      </c>
      <c r="D78" s="108">
        <v>9</v>
      </c>
      <c r="E78" s="108">
        <v>250</v>
      </c>
      <c r="F78" s="109">
        <v>34.770000000000003</v>
      </c>
      <c r="G78" s="108">
        <v>-999</v>
      </c>
      <c r="H78" s="108">
        <v>-47.0259</v>
      </c>
      <c r="I78" s="108">
        <v>141.8845</v>
      </c>
      <c r="J78" s="110">
        <v>2300.7157603963797</v>
      </c>
      <c r="K78" s="108">
        <v>2</v>
      </c>
      <c r="L78" s="110">
        <v>2118.9825799999999</v>
      </c>
      <c r="M78" s="108">
        <v>2</v>
      </c>
      <c r="N78" s="108"/>
      <c r="O78" s="122" t="s">
        <v>843</v>
      </c>
      <c r="P78" s="121">
        <v>2.7162645547500976</v>
      </c>
    </row>
    <row r="79" spans="1:16">
      <c r="A79" s="108" t="s">
        <v>836</v>
      </c>
      <c r="B79" s="108" t="s">
        <v>838</v>
      </c>
      <c r="C79" s="108">
        <v>3</v>
      </c>
      <c r="D79" s="108">
        <v>8</v>
      </c>
      <c r="E79" s="108">
        <v>300</v>
      </c>
      <c r="F79" s="109">
        <v>34.712000000000003</v>
      </c>
      <c r="G79" s="108">
        <v>-999</v>
      </c>
      <c r="H79" s="108">
        <v>-47.0259</v>
      </c>
      <c r="I79" s="108">
        <v>141.8845</v>
      </c>
      <c r="J79" s="110">
        <v>2300.7442067613074</v>
      </c>
      <c r="K79" s="108">
        <v>6</v>
      </c>
      <c r="L79" s="110">
        <v>2118.7224759999999</v>
      </c>
      <c r="M79" s="108">
        <v>2</v>
      </c>
      <c r="N79" s="108"/>
    </row>
    <row r="80" spans="1:16">
      <c r="A80" s="108" t="s">
        <v>836</v>
      </c>
      <c r="B80" s="108" t="s">
        <v>838</v>
      </c>
      <c r="C80" s="108">
        <v>3</v>
      </c>
      <c r="D80" s="108">
        <v>7</v>
      </c>
      <c r="E80" s="108">
        <v>360</v>
      </c>
      <c r="F80" s="109">
        <v>34.774999999999999</v>
      </c>
      <c r="G80" s="108">
        <v>-999</v>
      </c>
      <c r="H80" s="108">
        <v>-47.0259</v>
      </c>
      <c r="I80" s="108">
        <v>141.8845</v>
      </c>
      <c r="J80" s="110">
        <v>2302.1098333122363</v>
      </c>
      <c r="K80" s="108">
        <v>2</v>
      </c>
      <c r="L80" s="110">
        <v>2122.2338799999998</v>
      </c>
      <c r="M80" s="108">
        <v>2</v>
      </c>
      <c r="N80" s="108"/>
    </row>
    <row r="81" spans="1:22">
      <c r="A81" s="108" t="s">
        <v>836</v>
      </c>
      <c r="B81" s="108" t="s">
        <v>838</v>
      </c>
      <c r="C81" s="108">
        <v>3</v>
      </c>
      <c r="D81" s="108">
        <v>5</v>
      </c>
      <c r="E81" s="108">
        <v>500</v>
      </c>
      <c r="F81" s="109">
        <v>34.601999999999997</v>
      </c>
      <c r="G81" s="108">
        <v>-999</v>
      </c>
      <c r="H81" s="108">
        <v>-47.0259</v>
      </c>
      <c r="I81" s="108">
        <v>141.8845</v>
      </c>
      <c r="J81" s="110">
        <v>2291.3005161911378</v>
      </c>
      <c r="K81" s="108">
        <v>2</v>
      </c>
      <c r="L81" s="110">
        <v>2139.2406799999999</v>
      </c>
      <c r="M81" s="108">
        <v>2</v>
      </c>
      <c r="N81" s="108"/>
    </row>
    <row r="82" spans="1:22">
      <c r="A82" s="108" t="s">
        <v>836</v>
      </c>
      <c r="B82" s="108" t="s">
        <v>838</v>
      </c>
      <c r="C82" s="108">
        <v>3</v>
      </c>
      <c r="D82" s="108">
        <v>4</v>
      </c>
      <c r="E82" s="108">
        <v>750</v>
      </c>
      <c r="F82" s="109">
        <v>34.478999999999999</v>
      </c>
      <c r="G82" s="108">
        <v>-999</v>
      </c>
      <c r="H82" s="108">
        <v>-47.0259</v>
      </c>
      <c r="I82" s="108">
        <v>141.8845</v>
      </c>
      <c r="J82" s="110">
        <v>2291.7310313183002</v>
      </c>
      <c r="K82" s="108">
        <v>2</v>
      </c>
      <c r="L82" s="110">
        <v>2172.8741280000004</v>
      </c>
      <c r="M82" s="108">
        <v>2</v>
      </c>
      <c r="N82" s="108"/>
    </row>
    <row r="83" spans="1:22">
      <c r="A83" s="108" t="s">
        <v>836</v>
      </c>
      <c r="B83" s="108" t="s">
        <v>838</v>
      </c>
      <c r="C83" s="108">
        <v>3</v>
      </c>
      <c r="D83" s="108">
        <v>2</v>
      </c>
      <c r="E83" s="108">
        <v>1500</v>
      </c>
      <c r="F83" s="109">
        <v>34.552999999999997</v>
      </c>
      <c r="G83" s="108">
        <v>-999</v>
      </c>
      <c r="H83" s="108">
        <v>-47.0259</v>
      </c>
      <c r="I83" s="108">
        <v>141.8845</v>
      </c>
      <c r="J83" s="110">
        <v>2331.4792476012162</v>
      </c>
      <c r="K83" s="108">
        <v>2</v>
      </c>
      <c r="L83" s="110">
        <v>2250.3150919999998</v>
      </c>
      <c r="M83" s="108">
        <v>2</v>
      </c>
      <c r="N83" s="108"/>
      <c r="O83" s="107" t="s">
        <v>854</v>
      </c>
      <c r="P83" s="119"/>
      <c r="R83" s="124" t="s">
        <v>855</v>
      </c>
      <c r="S83" s="124" t="s">
        <v>856</v>
      </c>
      <c r="T83" s="124" t="s">
        <v>857</v>
      </c>
      <c r="U83" s="124" t="s">
        <v>858</v>
      </c>
      <c r="V83" s="124" t="s">
        <v>859</v>
      </c>
    </row>
    <row r="84" spans="1:22">
      <c r="A84" s="108"/>
      <c r="B84" s="108"/>
      <c r="C84" s="108"/>
      <c r="D84" s="108"/>
      <c r="E84" s="108"/>
      <c r="F84" s="108"/>
      <c r="G84" s="108"/>
      <c r="H84" s="108"/>
      <c r="I84" s="108"/>
      <c r="J84" s="108"/>
      <c r="K84" s="108"/>
      <c r="L84" s="108"/>
      <c r="M84" s="108"/>
      <c r="N84" s="108"/>
      <c r="R84" s="124">
        <v>99</v>
      </c>
      <c r="S84" s="124">
        <v>2024.27</v>
      </c>
      <c r="T84" s="124"/>
      <c r="U84" s="124"/>
      <c r="V84" s="124"/>
    </row>
    <row r="85" spans="1:22">
      <c r="A85" s="108"/>
      <c r="B85" s="108"/>
      <c r="C85" s="108"/>
      <c r="D85" s="108"/>
      <c r="E85" s="108"/>
      <c r="F85" s="108"/>
      <c r="G85" s="108"/>
      <c r="H85" s="108"/>
      <c r="I85" s="108"/>
      <c r="J85" s="108"/>
      <c r="K85" s="108"/>
      <c r="L85" s="108"/>
      <c r="M85" s="108"/>
      <c r="N85" s="108"/>
      <c r="R85" s="124">
        <v>467</v>
      </c>
      <c r="S85" s="125">
        <v>2025.8</v>
      </c>
      <c r="T85" s="125">
        <v>2025.0349999999999</v>
      </c>
      <c r="U85" s="124">
        <v>2024.22</v>
      </c>
      <c r="V85" s="125">
        <v>-0.8149999999998272</v>
      </c>
    </row>
    <row r="86" spans="1:22">
      <c r="A86" s="108"/>
      <c r="B86" s="108"/>
      <c r="C86" s="108"/>
      <c r="D86" s="108"/>
      <c r="E86" s="108"/>
      <c r="F86" s="108"/>
      <c r="G86" s="108"/>
      <c r="H86" s="108"/>
      <c r="I86" s="108"/>
      <c r="J86" s="108"/>
      <c r="K86" s="108"/>
      <c r="L86" s="108"/>
      <c r="M86" s="108"/>
      <c r="N86" s="108"/>
      <c r="O86" s="124" t="s">
        <v>860</v>
      </c>
      <c r="P86" s="124"/>
      <c r="Q86" s="124"/>
      <c r="R86" s="124"/>
      <c r="S86" s="124"/>
      <c r="T86" s="124"/>
      <c r="U86" s="124"/>
      <c r="V86" s="124"/>
    </row>
    <row r="87" spans="1:22">
      <c r="A87" s="108"/>
      <c r="B87" s="108"/>
      <c r="C87" s="108"/>
      <c r="D87" s="108"/>
      <c r="E87" s="108"/>
      <c r="F87" s="108"/>
      <c r="G87" s="108"/>
      <c r="H87" s="108"/>
      <c r="I87" s="108"/>
      <c r="J87" s="108"/>
      <c r="K87" s="108"/>
      <c r="L87" s="108"/>
      <c r="M87" s="108"/>
      <c r="N87" s="108"/>
    </row>
    <row r="88" spans="1:22">
      <c r="A88" s="108"/>
      <c r="B88" s="108"/>
      <c r="C88" s="108"/>
      <c r="D88" s="108"/>
      <c r="E88" s="108"/>
      <c r="F88" s="108"/>
      <c r="G88" s="108"/>
      <c r="H88" s="108"/>
      <c r="I88" s="108"/>
      <c r="J88" s="108"/>
      <c r="K88" s="108"/>
      <c r="L88" s="108"/>
      <c r="M88" s="108"/>
      <c r="N88" s="108"/>
      <c r="O88" s="108"/>
      <c r="P88" s="108"/>
    </row>
    <row r="89" spans="1:22">
      <c r="A89" s="108"/>
      <c r="B89" s="108"/>
      <c r="C89" s="108"/>
      <c r="D89" s="108"/>
      <c r="E89" s="108"/>
      <c r="F89" s="108"/>
      <c r="G89" s="108"/>
      <c r="H89" s="108"/>
      <c r="I89" s="108"/>
      <c r="J89" s="108"/>
      <c r="K89" s="108"/>
      <c r="L89" s="108"/>
      <c r="M89" s="108"/>
      <c r="N89" s="108"/>
      <c r="O89" s="108"/>
      <c r="P89" s="108"/>
    </row>
    <row r="90" spans="1:22">
      <c r="A90" s="108"/>
      <c r="B90" s="108"/>
      <c r="C90" s="108"/>
      <c r="D90" s="108"/>
      <c r="E90" s="108"/>
      <c r="F90" s="108"/>
      <c r="G90" s="108"/>
      <c r="H90" s="108"/>
      <c r="I90" s="108"/>
      <c r="J90" s="108"/>
      <c r="K90" s="108"/>
      <c r="L90" s="108"/>
      <c r="M90" s="108"/>
      <c r="N90" s="108"/>
      <c r="O90" s="108"/>
      <c r="P90" s="108"/>
    </row>
    <row r="91" spans="1:22">
      <c r="A91" s="108"/>
      <c r="B91" s="108"/>
      <c r="C91" s="108"/>
      <c r="D91" s="108"/>
      <c r="E91" s="108"/>
      <c r="F91" s="108"/>
      <c r="G91" s="108"/>
      <c r="H91" s="108"/>
      <c r="I91" s="108"/>
      <c r="J91" s="108"/>
      <c r="K91" s="108"/>
      <c r="L91" s="108"/>
      <c r="M91" s="108"/>
      <c r="N91" s="108"/>
      <c r="O91" s="108"/>
      <c r="P91" s="108"/>
    </row>
    <row r="92" spans="1:22">
      <c r="A92" s="108"/>
      <c r="B92" s="108"/>
      <c r="C92" s="108"/>
      <c r="D92" s="108"/>
      <c r="E92" s="108"/>
      <c r="F92" s="108"/>
      <c r="G92" s="108"/>
      <c r="H92" s="108"/>
      <c r="I92" s="108"/>
      <c r="J92" s="108"/>
      <c r="K92" s="108"/>
      <c r="L92" s="108"/>
      <c r="M92" s="108"/>
      <c r="N92" s="108"/>
      <c r="O92" s="108"/>
      <c r="P92" s="108"/>
    </row>
    <row r="93" spans="1:22">
      <c r="A93" s="108"/>
      <c r="B93" s="108"/>
      <c r="C93" s="108"/>
      <c r="D93" s="108"/>
      <c r="E93" s="108"/>
      <c r="F93" s="108"/>
      <c r="G93" s="108"/>
      <c r="H93" s="108"/>
      <c r="I93" s="108"/>
      <c r="J93" s="108"/>
      <c r="K93" s="108"/>
      <c r="L93" s="108"/>
      <c r="M93" s="108"/>
      <c r="N93" s="108"/>
      <c r="O93" s="108"/>
      <c r="P93" s="108"/>
    </row>
    <row r="94" spans="1:22">
      <c r="A94" s="108"/>
      <c r="B94" s="108"/>
      <c r="C94" s="108"/>
      <c r="D94" s="108"/>
      <c r="E94" s="108"/>
      <c r="F94" s="108"/>
      <c r="G94" s="108"/>
      <c r="H94" s="108"/>
      <c r="I94" s="108"/>
      <c r="J94" s="108"/>
      <c r="K94" s="108"/>
      <c r="L94" s="108"/>
      <c r="M94" s="108"/>
      <c r="N94" s="108"/>
      <c r="O94" s="108"/>
      <c r="P94" s="108"/>
    </row>
    <row r="95" spans="1:22">
      <c r="A95" s="108"/>
      <c r="B95" s="108"/>
      <c r="C95" s="108"/>
      <c r="D95" s="108"/>
      <c r="E95" s="108"/>
      <c r="F95" s="108"/>
      <c r="G95" s="108"/>
      <c r="H95" s="108"/>
      <c r="I95" s="108"/>
      <c r="J95" s="108"/>
      <c r="K95" s="108"/>
      <c r="L95" s="108"/>
      <c r="M95" s="108"/>
      <c r="N95" s="108"/>
      <c r="O95" s="108"/>
      <c r="P95" s="108"/>
    </row>
    <row r="96" spans="1:22">
      <c r="A96" s="108"/>
      <c r="B96" s="108"/>
      <c r="C96" s="108"/>
      <c r="D96" s="108"/>
      <c r="E96" s="108"/>
      <c r="F96" s="108"/>
      <c r="G96" s="108"/>
      <c r="H96" s="108"/>
      <c r="I96" s="108"/>
      <c r="J96" s="108"/>
      <c r="K96" s="108"/>
      <c r="L96" s="108"/>
      <c r="M96" s="108"/>
      <c r="N96" s="108"/>
      <c r="O96" s="108"/>
      <c r="P96" s="108"/>
    </row>
    <row r="97" spans="1:16">
      <c r="A97" s="108"/>
      <c r="B97" s="108"/>
      <c r="C97" s="108"/>
      <c r="D97" s="108"/>
      <c r="E97" s="108"/>
      <c r="F97" s="108"/>
      <c r="G97" s="108"/>
      <c r="H97" s="108"/>
      <c r="I97" s="108"/>
      <c r="J97" s="108"/>
      <c r="K97" s="108"/>
      <c r="L97" s="108"/>
      <c r="M97" s="108"/>
      <c r="N97" s="108"/>
      <c r="O97" s="108"/>
      <c r="P97" s="108"/>
    </row>
    <row r="98" spans="1:16">
      <c r="A98" s="108"/>
      <c r="B98" s="108"/>
      <c r="C98" s="108"/>
      <c r="D98" s="108"/>
      <c r="E98" s="108"/>
      <c r="F98" s="108"/>
      <c r="G98" s="108"/>
      <c r="H98" s="108"/>
      <c r="I98" s="108"/>
      <c r="J98" s="108"/>
      <c r="K98" s="108"/>
      <c r="L98" s="108"/>
      <c r="M98" s="108"/>
      <c r="N98" s="108"/>
      <c r="O98" s="108"/>
      <c r="P98" s="108"/>
    </row>
    <row r="99" spans="1:16">
      <c r="A99" s="108"/>
      <c r="B99" s="108"/>
      <c r="C99" s="108"/>
      <c r="D99" s="108"/>
      <c r="E99" s="108"/>
      <c r="F99" s="108"/>
      <c r="G99" s="108"/>
      <c r="H99" s="108"/>
      <c r="I99" s="108"/>
      <c r="J99" s="108"/>
      <c r="K99" s="108"/>
      <c r="L99" s="108"/>
      <c r="M99" s="108"/>
      <c r="N99" s="108"/>
      <c r="O99" s="108"/>
      <c r="P99" s="108"/>
    </row>
    <row r="100" spans="1:16">
      <c r="A100" s="108"/>
      <c r="B100" s="108"/>
      <c r="C100" s="108"/>
      <c r="D100" s="108"/>
      <c r="E100" s="108"/>
      <c r="F100" s="108"/>
      <c r="G100" s="108"/>
      <c r="H100" s="108"/>
      <c r="I100" s="108"/>
      <c r="J100" s="108"/>
      <c r="K100" s="108"/>
      <c r="L100" s="108"/>
      <c r="M100" s="108"/>
      <c r="N100" s="108"/>
      <c r="O100" s="108"/>
      <c r="P100" s="108"/>
    </row>
    <row r="101" spans="1:16">
      <c r="A101" s="108"/>
      <c r="B101" s="108"/>
      <c r="C101" s="108"/>
      <c r="D101" s="108"/>
      <c r="E101" s="108"/>
      <c r="F101" s="108"/>
      <c r="G101" s="108"/>
      <c r="H101" s="108"/>
      <c r="I101" s="108"/>
      <c r="J101" s="108"/>
      <c r="K101" s="108"/>
      <c r="L101" s="108"/>
      <c r="M101" s="108"/>
      <c r="N101" s="108"/>
      <c r="O101" s="108"/>
      <c r="P101" s="108"/>
    </row>
    <row r="102" spans="1:16">
      <c r="A102" s="108"/>
      <c r="B102" s="108"/>
      <c r="C102" s="108"/>
      <c r="D102" s="108"/>
      <c r="E102" s="108"/>
      <c r="F102" s="108"/>
      <c r="G102" s="108"/>
      <c r="H102" s="108"/>
      <c r="I102" s="108"/>
      <c r="J102" s="108"/>
      <c r="K102" s="108"/>
      <c r="L102" s="108"/>
      <c r="M102" s="108"/>
      <c r="N102" s="108"/>
      <c r="O102" s="108"/>
      <c r="P102" s="108"/>
    </row>
    <row r="103" spans="1:16">
      <c r="A103" s="108"/>
      <c r="B103" s="108"/>
      <c r="C103" s="108"/>
      <c r="D103" s="108"/>
      <c r="E103" s="108"/>
      <c r="F103" s="108"/>
      <c r="G103" s="108"/>
      <c r="H103" s="108"/>
      <c r="I103" s="108"/>
      <c r="J103" s="108"/>
      <c r="K103" s="108"/>
      <c r="L103" s="108"/>
      <c r="M103" s="108"/>
      <c r="N103" s="108"/>
      <c r="O103" s="108"/>
      <c r="P103" s="108"/>
    </row>
    <row r="104" spans="1:16">
      <c r="A104" s="108"/>
      <c r="B104" s="108"/>
      <c r="C104" s="108"/>
      <c r="D104" s="108"/>
      <c r="E104" s="108"/>
      <c r="F104" s="108"/>
      <c r="G104" s="108"/>
      <c r="H104" s="108"/>
      <c r="I104" s="108"/>
      <c r="J104" s="108"/>
      <c r="K104" s="108"/>
      <c r="L104" s="108"/>
      <c r="M104" s="108"/>
      <c r="N104" s="108"/>
      <c r="O104" s="108"/>
      <c r="P104" s="108"/>
    </row>
    <row r="105" spans="1:16">
      <c r="A105" s="108"/>
      <c r="B105" s="108"/>
      <c r="C105" s="108"/>
      <c r="D105" s="108"/>
      <c r="E105" s="108"/>
      <c r="F105" s="108"/>
      <c r="G105" s="108"/>
      <c r="H105" s="108"/>
      <c r="I105" s="108"/>
      <c r="J105" s="108"/>
      <c r="K105" s="108"/>
      <c r="L105" s="108"/>
      <c r="M105" s="108"/>
      <c r="N105" s="108"/>
      <c r="O105" s="108"/>
      <c r="P105" s="108"/>
    </row>
    <row r="106" spans="1:16">
      <c r="A106" s="108"/>
      <c r="B106" s="108"/>
      <c r="C106" s="108"/>
      <c r="D106" s="108"/>
      <c r="E106" s="108"/>
      <c r="F106" s="108"/>
      <c r="G106" s="108"/>
      <c r="H106" s="108"/>
      <c r="I106" s="108"/>
      <c r="J106" s="108"/>
      <c r="K106" s="108"/>
      <c r="L106" s="108"/>
      <c r="M106" s="108"/>
      <c r="N106" s="108"/>
      <c r="O106" s="108"/>
      <c r="P106" s="108"/>
    </row>
    <row r="107" spans="1:16">
      <c r="A107" s="108"/>
      <c r="B107" s="108"/>
      <c r="C107" s="108"/>
      <c r="D107" s="108"/>
      <c r="E107" s="108"/>
      <c r="F107" s="108"/>
      <c r="G107" s="108"/>
      <c r="H107" s="108"/>
      <c r="I107" s="108"/>
      <c r="J107" s="108"/>
      <c r="K107" s="108"/>
      <c r="L107" s="108"/>
      <c r="M107" s="108"/>
      <c r="N107" s="108"/>
      <c r="O107" s="108"/>
      <c r="P107" s="108"/>
    </row>
    <row r="108" spans="1:16">
      <c r="A108" s="108"/>
      <c r="B108" s="108"/>
      <c r="C108" s="108"/>
      <c r="D108" s="108"/>
      <c r="E108" s="108"/>
      <c r="F108" s="108"/>
      <c r="G108" s="108"/>
      <c r="H108" s="108"/>
      <c r="I108" s="108"/>
      <c r="J108" s="108"/>
      <c r="K108" s="108"/>
      <c r="L108" s="108"/>
      <c r="M108" s="108"/>
      <c r="N108" s="108"/>
      <c r="O108" s="108"/>
      <c r="P108" s="108"/>
    </row>
    <row r="109" spans="1:16">
      <c r="A109" s="108"/>
      <c r="B109" s="108"/>
      <c r="C109" s="108"/>
      <c r="D109" s="108"/>
      <c r="E109" s="108"/>
      <c r="F109" s="108"/>
      <c r="G109" s="108"/>
      <c r="H109" s="108"/>
      <c r="I109" s="108"/>
      <c r="J109" s="108"/>
      <c r="K109" s="108"/>
      <c r="L109" s="108"/>
      <c r="M109" s="108"/>
      <c r="N109" s="108"/>
      <c r="O109" s="108"/>
      <c r="P109" s="108"/>
    </row>
    <row r="110" spans="1:16">
      <c r="A110" s="108"/>
      <c r="B110" s="108"/>
      <c r="C110" s="108"/>
      <c r="D110" s="108"/>
      <c r="E110" s="108"/>
      <c r="F110" s="108"/>
      <c r="G110" s="108"/>
      <c r="H110" s="108"/>
      <c r="I110" s="108"/>
      <c r="J110" s="108"/>
      <c r="K110" s="108"/>
      <c r="L110" s="108"/>
      <c r="M110" s="108"/>
      <c r="N110" s="108"/>
      <c r="O110" s="108"/>
      <c r="P110" s="108"/>
    </row>
    <row r="111" spans="1:16">
      <c r="A111" s="108"/>
      <c r="B111" s="108"/>
      <c r="C111" s="108"/>
      <c r="D111" s="108"/>
      <c r="E111" s="108"/>
      <c r="F111" s="108"/>
      <c r="G111" s="108"/>
      <c r="H111" s="108"/>
      <c r="I111" s="108"/>
      <c r="J111" s="108"/>
      <c r="K111" s="108"/>
      <c r="L111" s="108"/>
      <c r="M111" s="108"/>
      <c r="N111" s="108"/>
      <c r="O111" s="108"/>
      <c r="P111" s="108"/>
    </row>
    <row r="112" spans="1:16">
      <c r="A112" s="108"/>
      <c r="B112" s="108"/>
      <c r="C112" s="108"/>
      <c r="D112" s="108"/>
      <c r="E112" s="108"/>
      <c r="F112" s="108"/>
      <c r="G112" s="108"/>
      <c r="H112" s="108"/>
      <c r="I112" s="108"/>
      <c r="J112" s="108"/>
      <c r="K112" s="108"/>
      <c r="L112" s="108"/>
      <c r="M112" s="108"/>
      <c r="N112" s="108"/>
      <c r="O112" s="108"/>
      <c r="P112" s="108"/>
    </row>
    <row r="113" spans="1:16">
      <c r="A113" s="108"/>
      <c r="B113" s="108"/>
      <c r="C113" s="108"/>
      <c r="D113" s="108"/>
      <c r="E113" s="108"/>
      <c r="F113" s="108"/>
      <c r="G113" s="108"/>
      <c r="H113" s="108"/>
      <c r="I113" s="108"/>
      <c r="J113" s="108"/>
      <c r="K113" s="108"/>
      <c r="L113" s="108"/>
      <c r="M113" s="108"/>
      <c r="N113" s="108"/>
      <c r="O113" s="108"/>
      <c r="P113" s="108"/>
    </row>
    <row r="114" spans="1:16">
      <c r="A114" s="108"/>
      <c r="B114" s="108"/>
      <c r="C114" s="108"/>
      <c r="D114" s="108"/>
      <c r="E114" s="108"/>
      <c r="F114" s="108"/>
      <c r="G114" s="108"/>
      <c r="H114" s="108"/>
      <c r="I114" s="108"/>
      <c r="J114" s="108"/>
      <c r="K114" s="108"/>
      <c r="L114" s="108"/>
      <c r="M114" s="108"/>
      <c r="N114" s="108"/>
      <c r="O114" s="108"/>
      <c r="P114" s="108"/>
    </row>
    <row r="115" spans="1:16">
      <c r="A115" s="108"/>
      <c r="B115" s="108"/>
      <c r="C115" s="108"/>
      <c r="D115" s="108"/>
      <c r="E115" s="108"/>
      <c r="F115" s="108"/>
      <c r="G115" s="108"/>
      <c r="H115" s="108"/>
      <c r="I115" s="108"/>
      <c r="J115" s="108"/>
      <c r="K115" s="108"/>
      <c r="L115" s="108"/>
      <c r="M115" s="108"/>
      <c r="N115" s="108"/>
      <c r="O115" s="108"/>
      <c r="P115" s="108"/>
    </row>
    <row r="116" spans="1:16">
      <c r="A116" s="108"/>
      <c r="B116" s="108"/>
      <c r="C116" s="108"/>
      <c r="D116" s="108"/>
      <c r="E116" s="108"/>
      <c r="F116" s="108"/>
      <c r="G116" s="108"/>
      <c r="H116" s="108"/>
      <c r="I116" s="108"/>
      <c r="J116" s="108"/>
      <c r="K116" s="108"/>
      <c r="L116" s="108"/>
      <c r="M116" s="108"/>
      <c r="N116" s="108"/>
      <c r="O116" s="108"/>
      <c r="P116" s="108"/>
    </row>
    <row r="117" spans="1:16">
      <c r="A117" s="108"/>
      <c r="B117" s="108"/>
      <c r="C117" s="108"/>
      <c r="D117" s="108"/>
      <c r="E117" s="108"/>
      <c r="F117" s="108"/>
      <c r="G117" s="108"/>
      <c r="H117" s="108"/>
      <c r="I117" s="108"/>
      <c r="J117" s="108"/>
      <c r="K117" s="108"/>
      <c r="L117" s="108"/>
      <c r="M117" s="108"/>
      <c r="N117" s="108"/>
      <c r="O117" s="108"/>
      <c r="P117" s="108"/>
    </row>
    <row r="118" spans="1:16">
      <c r="A118" s="108"/>
      <c r="B118" s="108"/>
      <c r="C118" s="108"/>
      <c r="D118" s="108"/>
      <c r="E118" s="108"/>
      <c r="F118" s="108"/>
      <c r="G118" s="108"/>
      <c r="H118" s="108"/>
      <c r="I118" s="108"/>
      <c r="J118" s="108"/>
      <c r="K118" s="108"/>
      <c r="L118" s="108"/>
      <c r="M118" s="108"/>
      <c r="N118" s="108"/>
      <c r="O118" s="108"/>
      <c r="P118" s="108"/>
    </row>
    <row r="119" spans="1:16">
      <c r="A119" s="108"/>
      <c r="B119" s="108"/>
      <c r="C119" s="108"/>
      <c r="D119" s="108"/>
      <c r="E119" s="108"/>
      <c r="F119" s="108"/>
      <c r="G119" s="108"/>
      <c r="H119" s="108"/>
      <c r="I119" s="108"/>
      <c r="J119" s="108"/>
      <c r="K119" s="108"/>
      <c r="L119" s="108"/>
      <c r="M119" s="108"/>
      <c r="N119" s="108"/>
      <c r="O119" s="108"/>
      <c r="P119" s="108"/>
    </row>
    <row r="120" spans="1:16">
      <c r="A120" s="108"/>
      <c r="B120" s="108"/>
      <c r="C120" s="108"/>
      <c r="D120" s="108"/>
      <c r="E120" s="108"/>
      <c r="F120" s="108"/>
      <c r="G120" s="108"/>
      <c r="H120" s="108"/>
      <c r="I120" s="108"/>
      <c r="J120" s="108"/>
      <c r="K120" s="108"/>
      <c r="L120" s="108"/>
      <c r="M120" s="108"/>
      <c r="N120" s="108"/>
      <c r="O120" s="108"/>
      <c r="P120" s="108"/>
    </row>
  </sheetData>
  <pageMargins left="0.75" right="0.75" top="1" bottom="1" header="0.5" footer="0.5"/>
  <pageSetup paperSize="9" orientation="portrait" horizontalDpi="0" verticalDpi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B9DBDB-B7F7-6D43-8425-42AC7418D95B}">
  <dimension ref="A1"/>
  <sheetViews>
    <sheetView topLeftCell="A162" workbookViewId="0">
      <selection activeCell="S56" sqref="S56"/>
    </sheetView>
  </sheetViews>
  <sheetFormatPr baseColWidth="10" defaultRowHeight="16"/>
  <sheetData/>
  <pageMargins left="0.7" right="0.7" top="0.75" bottom="0.75" header="0.3" footer="0.3"/>
  <pageSetup paperSize="9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S49"/>
  <sheetViews>
    <sheetView workbookViewId="0">
      <selection activeCell="A9" sqref="A9"/>
    </sheetView>
  </sheetViews>
  <sheetFormatPr baseColWidth="10" defaultColWidth="8.83203125" defaultRowHeight="16"/>
  <cols>
    <col min="1" max="1" width="18.1640625" bestFit="1" customWidth="1"/>
  </cols>
  <sheetData>
    <row r="1" spans="1:19">
      <c r="A1" s="1" t="s">
        <v>178</v>
      </c>
      <c r="B1" s="17"/>
      <c r="C1" s="17"/>
      <c r="D1" s="17"/>
      <c r="E1" s="17"/>
      <c r="F1" s="17"/>
      <c r="G1" s="17"/>
      <c r="H1" s="17"/>
      <c r="I1" s="17"/>
      <c r="J1" s="17"/>
      <c r="K1" s="17"/>
      <c r="L1" s="17"/>
      <c r="M1" s="17"/>
      <c r="N1" s="17"/>
      <c r="O1" s="17"/>
      <c r="P1" s="17"/>
      <c r="Q1" s="17"/>
      <c r="R1" s="17"/>
      <c r="S1" s="17"/>
    </row>
    <row r="2" spans="1:19">
      <c r="A2" s="93" t="s">
        <v>172</v>
      </c>
      <c r="B2" s="17"/>
      <c r="C2" s="17"/>
      <c r="D2" s="17"/>
      <c r="E2" s="17"/>
      <c r="F2" s="17"/>
      <c r="G2" s="17"/>
      <c r="H2" s="17"/>
      <c r="I2" s="17"/>
      <c r="J2" s="17"/>
      <c r="K2" s="17"/>
      <c r="L2" s="17"/>
      <c r="M2" s="17"/>
      <c r="N2" s="17"/>
      <c r="O2" s="17"/>
      <c r="P2" s="17"/>
      <c r="Q2" s="17"/>
      <c r="R2" s="17"/>
      <c r="S2" s="17"/>
    </row>
    <row r="3" spans="1:19">
      <c r="A3" s="16" t="s">
        <v>358</v>
      </c>
    </row>
    <row r="4" spans="1:19">
      <c r="A4" s="93" t="s">
        <v>814</v>
      </c>
      <c r="B4" s="17"/>
      <c r="C4" s="17"/>
      <c r="D4" s="17"/>
      <c r="E4" s="17"/>
      <c r="F4" s="17"/>
      <c r="G4" s="17"/>
      <c r="H4" s="17"/>
      <c r="I4" s="17"/>
      <c r="J4" s="17"/>
      <c r="K4" s="17"/>
      <c r="Q4">
        <f>0.37+0.43+4.5</f>
        <v>5.3</v>
      </c>
    </row>
    <row r="5" spans="1:19" s="8" customFormat="1">
      <c r="A5" s="93" t="s">
        <v>359</v>
      </c>
    </row>
    <row r="6" spans="1:19" s="8" customFormat="1">
      <c r="A6" s="93" t="s">
        <v>360</v>
      </c>
    </row>
    <row r="7" spans="1:19">
      <c r="A7" s="52" t="s">
        <v>356</v>
      </c>
      <c r="B7" s="17"/>
      <c r="C7" s="17"/>
      <c r="D7" s="17"/>
      <c r="E7" s="17"/>
      <c r="F7" s="17"/>
      <c r="G7" s="17"/>
      <c r="H7" s="17"/>
      <c r="I7" s="17"/>
      <c r="J7" s="17"/>
      <c r="K7" s="17"/>
    </row>
    <row r="8" spans="1:19">
      <c r="A8" s="52" t="s">
        <v>861</v>
      </c>
      <c r="B8" s="17"/>
      <c r="C8" s="17"/>
      <c r="D8" s="17"/>
      <c r="E8" s="17"/>
      <c r="F8" s="17"/>
      <c r="G8" s="17"/>
      <c r="H8" s="17"/>
      <c r="I8" s="17"/>
      <c r="J8" s="17"/>
      <c r="K8" s="17"/>
    </row>
    <row r="9" spans="1:19">
      <c r="A9" s="21"/>
      <c r="B9" s="17"/>
      <c r="C9" s="17"/>
      <c r="D9" s="17"/>
      <c r="E9" s="17"/>
      <c r="F9" s="17"/>
      <c r="G9" s="17"/>
      <c r="H9" s="17"/>
      <c r="I9" s="17"/>
      <c r="J9" s="17"/>
      <c r="K9" s="17"/>
    </row>
    <row r="10" spans="1:19">
      <c r="A10" s="93" t="s">
        <v>357</v>
      </c>
      <c r="B10" s="17"/>
      <c r="C10" s="17"/>
      <c r="D10" s="17"/>
      <c r="E10" s="17"/>
      <c r="F10" s="17"/>
      <c r="G10" s="17"/>
      <c r="H10" s="17"/>
      <c r="I10" s="17"/>
      <c r="J10" s="17"/>
      <c r="K10" s="17"/>
    </row>
    <row r="11" spans="1:19">
      <c r="A11" s="21"/>
      <c r="B11" s="17"/>
      <c r="C11" s="17"/>
      <c r="D11" s="17"/>
      <c r="E11" s="17"/>
      <c r="F11" s="17"/>
      <c r="G11" s="17"/>
      <c r="H11" s="17"/>
      <c r="I11" s="17"/>
      <c r="J11" s="17"/>
      <c r="K11" s="17"/>
    </row>
    <row r="12" spans="1:19">
      <c r="A12" s="16"/>
    </row>
    <row r="13" spans="1:19">
      <c r="A13" s="16"/>
    </row>
    <row r="14" spans="1:19">
      <c r="A14" s="16"/>
    </row>
    <row r="15" spans="1:19">
      <c r="A15" s="16"/>
    </row>
    <row r="16" spans="1:19">
      <c r="A16" s="16"/>
    </row>
    <row r="17" spans="1:1">
      <c r="A17" s="16"/>
    </row>
    <row r="18" spans="1:1">
      <c r="A18" s="16"/>
    </row>
    <row r="19" spans="1:1">
      <c r="A19" s="16"/>
    </row>
    <row r="20" spans="1:1">
      <c r="A20" s="16"/>
    </row>
    <row r="21" spans="1:1">
      <c r="A21" s="16"/>
    </row>
    <row r="22" spans="1:1">
      <c r="A22" s="16"/>
    </row>
    <row r="23" spans="1:1">
      <c r="A23" s="16"/>
    </row>
    <row r="24" spans="1:1">
      <c r="A24" s="16"/>
    </row>
    <row r="25" spans="1:1">
      <c r="A25" s="16"/>
    </row>
    <row r="26" spans="1:1">
      <c r="A26" s="16"/>
    </row>
    <row r="27" spans="1:1">
      <c r="A27" s="16"/>
    </row>
    <row r="28" spans="1:1">
      <c r="A28" s="16"/>
    </row>
    <row r="29" spans="1:1">
      <c r="A29" s="16"/>
    </row>
    <row r="30" spans="1:1">
      <c r="A30" s="16"/>
    </row>
    <row r="31" spans="1:1">
      <c r="A31" s="16"/>
    </row>
    <row r="32" spans="1:1">
      <c r="A32" s="16"/>
    </row>
    <row r="33" spans="1:1">
      <c r="A33" s="16"/>
    </row>
    <row r="34" spans="1:1">
      <c r="A34" s="16"/>
    </row>
    <row r="35" spans="1:1">
      <c r="A35" s="16"/>
    </row>
    <row r="36" spans="1:1">
      <c r="A36" s="16"/>
    </row>
    <row r="37" spans="1:1">
      <c r="A37" s="16"/>
    </row>
    <row r="38" spans="1:1">
      <c r="A38" s="16"/>
    </row>
    <row r="39" spans="1:1">
      <c r="A39" s="16"/>
    </row>
    <row r="40" spans="1:1">
      <c r="A40" s="16"/>
    </row>
    <row r="41" spans="1:1">
      <c r="A41" s="16"/>
    </row>
    <row r="42" spans="1:1">
      <c r="A42" s="16"/>
    </row>
    <row r="43" spans="1:1">
      <c r="A43" s="16"/>
    </row>
    <row r="44" spans="1:1">
      <c r="A44" s="16"/>
    </row>
    <row r="45" spans="1:1">
      <c r="A45" s="16"/>
    </row>
    <row r="46" spans="1:1">
      <c r="A46" s="16"/>
    </row>
    <row r="47" spans="1:1">
      <c r="A47" s="16"/>
    </row>
    <row r="48" spans="1:1">
      <c r="A48" s="16"/>
    </row>
    <row r="49" spans="1:1">
      <c r="A49" s="16"/>
    </row>
  </sheetData>
  <pageMargins left="0.7" right="0.7" top="0.75" bottom="0.75" header="0.3" footer="0.3"/>
  <pageSetup paperSize="9" orientation="portrait" verticalDpi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R751"/>
  <sheetViews>
    <sheetView workbookViewId="0">
      <selection activeCell="Q17" sqref="Q17"/>
    </sheetView>
  </sheetViews>
  <sheetFormatPr baseColWidth="10" defaultColWidth="11" defaultRowHeight="16"/>
  <cols>
    <col min="1" max="1" width="19" customWidth="1"/>
    <col min="2" max="2" width="15.6640625" style="50" customWidth="1"/>
    <col min="17" max="17" width="10.5" customWidth="1"/>
  </cols>
  <sheetData>
    <row r="1" spans="1:10">
      <c r="A1" s="1" t="s">
        <v>203</v>
      </c>
      <c r="B1" s="49" t="s">
        <v>201</v>
      </c>
      <c r="C1" s="1" t="s">
        <v>204</v>
      </c>
      <c r="D1" s="20"/>
      <c r="E1" s="17"/>
      <c r="F1" s="17"/>
      <c r="G1" s="17"/>
      <c r="H1" s="17" t="s">
        <v>388</v>
      </c>
    </row>
    <row r="2" spans="1:10" ht="19">
      <c r="A2" t="s">
        <v>205</v>
      </c>
      <c r="B2" s="50" t="s">
        <v>202</v>
      </c>
      <c r="H2" s="106" t="s">
        <v>389</v>
      </c>
    </row>
    <row r="3" spans="1:10">
      <c r="A3">
        <v>1</v>
      </c>
      <c r="B3" s="50">
        <v>43555</v>
      </c>
      <c r="C3">
        <v>8</v>
      </c>
      <c r="D3" s="4" t="s">
        <v>211</v>
      </c>
      <c r="E3" s="4"/>
      <c r="F3" s="4"/>
    </row>
    <row r="4" spans="1:10">
      <c r="A4">
        <v>2</v>
      </c>
      <c r="B4" s="50">
        <f>B3+$C$3</f>
        <v>43563</v>
      </c>
      <c r="D4" s="44" t="s">
        <v>212</v>
      </c>
      <c r="E4" s="17"/>
      <c r="F4" s="17"/>
      <c r="G4" s="17"/>
      <c r="H4" s="17" t="s">
        <v>390</v>
      </c>
      <c r="I4" s="17"/>
      <c r="J4" s="17"/>
    </row>
    <row r="5" spans="1:10">
      <c r="A5">
        <v>3</v>
      </c>
      <c r="B5" s="50">
        <f t="shared" ref="B5:B50" si="0">B4+$C$3</f>
        <v>43571</v>
      </c>
      <c r="D5" s="44" t="s">
        <v>354</v>
      </c>
      <c r="E5" s="17"/>
      <c r="F5" s="17"/>
      <c r="G5" s="17"/>
      <c r="H5" s="17" t="s">
        <v>391</v>
      </c>
      <c r="I5" s="17"/>
      <c r="J5" s="17"/>
    </row>
    <row r="6" spans="1:10">
      <c r="A6">
        <v>4</v>
      </c>
      <c r="B6" s="50">
        <f t="shared" si="0"/>
        <v>43579</v>
      </c>
      <c r="D6" s="44" t="s">
        <v>355</v>
      </c>
      <c r="E6" s="17"/>
      <c r="F6" s="17"/>
      <c r="G6" s="17"/>
      <c r="H6" s="17" t="s">
        <v>392</v>
      </c>
      <c r="I6" s="17"/>
      <c r="J6" s="17"/>
    </row>
    <row r="7" spans="1:10">
      <c r="A7">
        <v>5</v>
      </c>
      <c r="B7" s="50">
        <f t="shared" si="0"/>
        <v>43587</v>
      </c>
      <c r="D7" s="17"/>
      <c r="E7" s="17"/>
      <c r="F7" s="17"/>
      <c r="G7" s="17"/>
      <c r="H7" s="17" t="s">
        <v>393</v>
      </c>
      <c r="I7" s="17"/>
      <c r="J7" s="17"/>
    </row>
    <row r="8" spans="1:10">
      <c r="A8">
        <v>6</v>
      </c>
      <c r="B8" s="50">
        <f t="shared" si="0"/>
        <v>43595</v>
      </c>
      <c r="D8" s="17"/>
      <c r="E8" s="17"/>
      <c r="F8" s="17"/>
      <c r="G8" s="17"/>
      <c r="H8" s="17" t="s">
        <v>394</v>
      </c>
      <c r="I8" s="17"/>
      <c r="J8" s="17"/>
    </row>
    <row r="9" spans="1:10">
      <c r="A9">
        <v>7</v>
      </c>
      <c r="B9" s="50">
        <f t="shared" si="0"/>
        <v>43603</v>
      </c>
      <c r="D9" s="17"/>
      <c r="E9" s="17"/>
      <c r="F9" s="17"/>
      <c r="G9" s="17"/>
      <c r="H9" s="17" t="s">
        <v>393</v>
      </c>
      <c r="I9" s="17"/>
      <c r="J9" s="17"/>
    </row>
    <row r="10" spans="1:10">
      <c r="A10">
        <v>8</v>
      </c>
      <c r="B10" s="50">
        <f t="shared" si="0"/>
        <v>43611</v>
      </c>
      <c r="D10" s="17"/>
      <c r="E10" s="17"/>
      <c r="F10" s="17"/>
      <c r="G10" s="17"/>
      <c r="H10" s="17" t="s">
        <v>395</v>
      </c>
      <c r="I10" s="17"/>
      <c r="J10" s="17"/>
    </row>
    <row r="11" spans="1:10">
      <c r="A11">
        <v>9</v>
      </c>
      <c r="B11" s="50">
        <f t="shared" si="0"/>
        <v>43619</v>
      </c>
      <c r="D11" s="17"/>
      <c r="E11" s="17"/>
      <c r="F11" s="17"/>
      <c r="G11" s="17"/>
      <c r="H11" s="17"/>
      <c r="I11" s="17"/>
      <c r="J11" s="17"/>
    </row>
    <row r="12" spans="1:10">
      <c r="A12">
        <v>10</v>
      </c>
      <c r="B12" s="50">
        <f t="shared" si="0"/>
        <v>43627</v>
      </c>
      <c r="D12" s="17"/>
      <c r="E12" s="17"/>
      <c r="F12" s="17"/>
      <c r="G12" s="17"/>
      <c r="H12" s="17" t="s">
        <v>396</v>
      </c>
      <c r="I12" s="17"/>
      <c r="J12" s="17"/>
    </row>
    <row r="13" spans="1:10">
      <c r="A13">
        <v>11</v>
      </c>
      <c r="B13" s="50">
        <f t="shared" si="0"/>
        <v>43635</v>
      </c>
      <c r="D13" s="17"/>
      <c r="E13" s="17"/>
      <c r="F13" s="17"/>
      <c r="G13" s="17"/>
      <c r="H13" s="17"/>
      <c r="I13" s="17"/>
      <c r="J13" s="17"/>
    </row>
    <row r="14" spans="1:10">
      <c r="A14">
        <v>12</v>
      </c>
      <c r="B14" s="50">
        <f t="shared" si="0"/>
        <v>43643</v>
      </c>
      <c r="D14" s="17"/>
      <c r="E14" s="17"/>
      <c r="F14" s="17"/>
      <c r="G14" s="17"/>
      <c r="H14" s="17" t="s">
        <v>397</v>
      </c>
      <c r="I14" s="17"/>
      <c r="J14" s="17"/>
    </row>
    <row r="15" spans="1:10">
      <c r="A15">
        <v>13</v>
      </c>
      <c r="B15" s="50">
        <f t="shared" si="0"/>
        <v>43651</v>
      </c>
      <c r="D15" s="17"/>
      <c r="E15" s="17"/>
      <c r="F15" s="17"/>
      <c r="G15" s="17"/>
      <c r="H15" s="17" t="s">
        <v>398</v>
      </c>
      <c r="I15" s="17"/>
      <c r="J15" s="17"/>
    </row>
    <row r="16" spans="1:10">
      <c r="A16">
        <v>14</v>
      </c>
      <c r="B16" s="50">
        <f t="shared" si="0"/>
        <v>43659</v>
      </c>
      <c r="D16" s="17"/>
      <c r="E16" s="17"/>
      <c r="F16" s="17"/>
      <c r="G16" s="17"/>
      <c r="H16" s="17" t="s">
        <v>399</v>
      </c>
      <c r="I16" s="17"/>
      <c r="J16" s="17"/>
    </row>
    <row r="17" spans="1:10">
      <c r="A17">
        <v>15</v>
      </c>
      <c r="B17" s="50">
        <f t="shared" si="0"/>
        <v>43667</v>
      </c>
      <c r="D17" s="17"/>
      <c r="E17" s="17"/>
      <c r="F17" s="17"/>
      <c r="G17" s="17"/>
      <c r="H17" s="17" t="s">
        <v>400</v>
      </c>
      <c r="I17" s="17"/>
      <c r="J17" s="17"/>
    </row>
    <row r="18" spans="1:10">
      <c r="A18">
        <v>16</v>
      </c>
      <c r="B18" s="50">
        <f t="shared" si="0"/>
        <v>43675</v>
      </c>
      <c r="D18" s="17"/>
      <c r="E18" s="17"/>
      <c r="F18" s="17"/>
      <c r="G18" s="17"/>
      <c r="H18" s="17" t="s">
        <v>401</v>
      </c>
      <c r="I18" s="17"/>
      <c r="J18" s="17"/>
    </row>
    <row r="19" spans="1:10">
      <c r="A19">
        <v>17</v>
      </c>
      <c r="B19" s="50">
        <f t="shared" si="0"/>
        <v>43683</v>
      </c>
      <c r="D19" s="17"/>
      <c r="E19" s="17"/>
      <c r="F19" s="17"/>
      <c r="G19" s="17"/>
      <c r="H19" s="17"/>
      <c r="I19" s="17"/>
      <c r="J19" s="17"/>
    </row>
    <row r="20" spans="1:10">
      <c r="A20">
        <v>18</v>
      </c>
      <c r="B20" s="50">
        <f t="shared" si="0"/>
        <v>43691</v>
      </c>
      <c r="D20" s="17"/>
      <c r="E20" s="17"/>
      <c r="F20" s="17"/>
      <c r="G20" s="17"/>
      <c r="H20" s="17" t="s">
        <v>402</v>
      </c>
      <c r="I20" s="17"/>
      <c r="J20" s="17"/>
    </row>
    <row r="21" spans="1:10">
      <c r="A21">
        <v>19</v>
      </c>
      <c r="B21" s="50">
        <f t="shared" si="0"/>
        <v>43699</v>
      </c>
      <c r="D21" s="17"/>
      <c r="E21" s="17"/>
      <c r="F21" s="17"/>
      <c r="G21" s="17"/>
      <c r="H21" s="17"/>
      <c r="I21" s="17"/>
      <c r="J21" s="17"/>
    </row>
    <row r="22" spans="1:10">
      <c r="A22">
        <v>20</v>
      </c>
      <c r="B22" s="50">
        <f t="shared" si="0"/>
        <v>43707</v>
      </c>
      <c r="D22" s="17"/>
      <c r="E22" s="17"/>
      <c r="F22" s="17"/>
      <c r="G22" s="17"/>
      <c r="H22" s="17" t="s">
        <v>388</v>
      </c>
      <c r="I22" s="17"/>
      <c r="J22" s="17"/>
    </row>
    <row r="23" spans="1:10">
      <c r="A23">
        <v>21</v>
      </c>
      <c r="B23" s="50">
        <f t="shared" si="0"/>
        <v>43715</v>
      </c>
      <c r="D23" s="17"/>
      <c r="E23" s="17"/>
      <c r="F23" s="17"/>
      <c r="G23" s="17"/>
      <c r="H23" s="17" t="s">
        <v>389</v>
      </c>
      <c r="I23" s="17"/>
      <c r="J23" s="17"/>
    </row>
    <row r="24" spans="1:10">
      <c r="A24">
        <v>22</v>
      </c>
      <c r="B24" s="50">
        <f t="shared" si="0"/>
        <v>43723</v>
      </c>
      <c r="D24" s="17"/>
      <c r="E24" s="17"/>
      <c r="F24" s="17"/>
      <c r="G24" s="17"/>
      <c r="H24" s="17"/>
      <c r="I24" s="17"/>
      <c r="J24" s="17"/>
    </row>
    <row r="25" spans="1:10">
      <c r="A25">
        <v>23</v>
      </c>
      <c r="B25" s="50">
        <f t="shared" si="0"/>
        <v>43731</v>
      </c>
      <c r="D25" s="17"/>
      <c r="E25" s="17"/>
      <c r="F25" s="17"/>
      <c r="G25" s="17"/>
      <c r="H25" s="17" t="s">
        <v>390</v>
      </c>
      <c r="I25" s="17"/>
      <c r="J25" s="17"/>
    </row>
    <row r="26" spans="1:10">
      <c r="A26">
        <v>24</v>
      </c>
      <c r="B26" s="50">
        <f t="shared" si="0"/>
        <v>43739</v>
      </c>
      <c r="D26" s="17"/>
      <c r="E26" s="17"/>
      <c r="F26" s="17"/>
      <c r="G26" s="17"/>
      <c r="H26" s="17" t="s">
        <v>391</v>
      </c>
      <c r="I26" s="17"/>
      <c r="J26" s="17"/>
    </row>
    <row r="27" spans="1:10">
      <c r="A27">
        <v>25</v>
      </c>
      <c r="B27" s="50">
        <f t="shared" si="0"/>
        <v>43747</v>
      </c>
      <c r="D27" s="17"/>
      <c r="E27" s="17"/>
      <c r="F27" s="17"/>
      <c r="G27" s="17"/>
      <c r="H27" s="17" t="s">
        <v>392</v>
      </c>
      <c r="I27" s="17"/>
      <c r="J27" s="17"/>
    </row>
    <row r="28" spans="1:10">
      <c r="A28">
        <v>26</v>
      </c>
      <c r="B28" s="50">
        <f t="shared" si="0"/>
        <v>43755</v>
      </c>
      <c r="D28" s="17"/>
      <c r="E28" s="17"/>
      <c r="F28" s="17"/>
      <c r="G28" s="17"/>
      <c r="H28" s="17" t="s">
        <v>393</v>
      </c>
      <c r="I28" s="17"/>
      <c r="J28" s="17"/>
    </row>
    <row r="29" spans="1:10">
      <c r="A29">
        <v>27</v>
      </c>
      <c r="B29" s="50">
        <f t="shared" si="0"/>
        <v>43763</v>
      </c>
      <c r="D29" s="17"/>
      <c r="E29" s="17"/>
      <c r="F29" s="17"/>
      <c r="G29" s="17"/>
      <c r="H29" s="17" t="s">
        <v>394</v>
      </c>
      <c r="I29" s="17"/>
      <c r="J29" s="17"/>
    </row>
    <row r="30" spans="1:10">
      <c r="A30">
        <v>28</v>
      </c>
      <c r="B30" s="50">
        <f t="shared" si="0"/>
        <v>43771</v>
      </c>
      <c r="D30" s="17"/>
      <c r="E30" s="17"/>
      <c r="F30" s="17"/>
      <c r="G30" s="17"/>
      <c r="H30" s="17" t="s">
        <v>393</v>
      </c>
      <c r="I30" s="17"/>
      <c r="J30" s="17"/>
    </row>
    <row r="31" spans="1:10">
      <c r="A31">
        <v>29</v>
      </c>
      <c r="B31" s="50">
        <f t="shared" si="0"/>
        <v>43779</v>
      </c>
      <c r="D31" s="17"/>
      <c r="E31" s="17"/>
      <c r="F31" s="17"/>
      <c r="G31" s="17"/>
      <c r="H31" s="17" t="s">
        <v>403</v>
      </c>
      <c r="I31" s="17"/>
      <c r="J31" s="17"/>
    </row>
    <row r="32" spans="1:10">
      <c r="A32">
        <v>30</v>
      </c>
      <c r="B32" s="50">
        <f t="shared" si="0"/>
        <v>43787</v>
      </c>
      <c r="D32" s="17"/>
      <c r="E32" s="17"/>
      <c r="F32" s="17"/>
      <c r="G32" s="17"/>
      <c r="H32" s="17"/>
      <c r="I32" s="17"/>
      <c r="J32" s="17"/>
    </row>
    <row r="33" spans="1:12">
      <c r="A33">
        <v>31</v>
      </c>
      <c r="B33" s="50">
        <f t="shared" si="0"/>
        <v>43795</v>
      </c>
      <c r="D33" s="17"/>
      <c r="E33" s="17"/>
      <c r="F33" s="17"/>
      <c r="G33" s="17"/>
      <c r="H33" s="17" t="s">
        <v>396</v>
      </c>
      <c r="I33" s="17"/>
      <c r="J33" s="17"/>
    </row>
    <row r="34" spans="1:12">
      <c r="A34">
        <v>32</v>
      </c>
      <c r="B34" s="50">
        <f t="shared" si="0"/>
        <v>43803</v>
      </c>
      <c r="D34" s="17"/>
      <c r="E34" s="17"/>
      <c r="F34" s="17"/>
      <c r="G34" s="17"/>
      <c r="H34" s="17"/>
      <c r="I34" s="17"/>
      <c r="J34" s="17"/>
    </row>
    <row r="35" spans="1:12">
      <c r="A35">
        <v>33</v>
      </c>
      <c r="B35" s="50">
        <f t="shared" si="0"/>
        <v>43811</v>
      </c>
      <c r="D35" s="17"/>
      <c r="E35" s="17"/>
      <c r="F35" s="17"/>
      <c r="G35" s="17"/>
      <c r="H35" s="17" t="s">
        <v>397</v>
      </c>
      <c r="I35" s="17"/>
      <c r="J35" s="17"/>
    </row>
    <row r="36" spans="1:12" s="5" customFormat="1">
      <c r="A36">
        <v>34</v>
      </c>
      <c r="B36" s="50">
        <f t="shared" si="0"/>
        <v>43819</v>
      </c>
      <c r="D36" s="24"/>
      <c r="E36" s="17"/>
      <c r="F36" s="17"/>
      <c r="G36" s="17"/>
      <c r="H36" s="17" t="s">
        <v>398</v>
      </c>
      <c r="I36" s="17"/>
      <c r="J36" s="17"/>
      <c r="K36"/>
      <c r="L36"/>
    </row>
    <row r="37" spans="1:12" s="5" customFormat="1">
      <c r="A37">
        <v>35</v>
      </c>
      <c r="B37" s="50">
        <f t="shared" si="0"/>
        <v>43827</v>
      </c>
      <c r="D37" s="25"/>
      <c r="E37" s="17"/>
      <c r="F37" s="17"/>
      <c r="G37" s="17"/>
      <c r="H37" s="17" t="s">
        <v>399</v>
      </c>
      <c r="I37" s="17"/>
      <c r="J37" s="17"/>
      <c r="K37"/>
      <c r="L37"/>
    </row>
    <row r="38" spans="1:12" s="5" customFormat="1">
      <c r="A38">
        <v>36</v>
      </c>
      <c r="B38" s="50">
        <f t="shared" si="0"/>
        <v>43835</v>
      </c>
      <c r="D38" s="25"/>
      <c r="E38" s="17"/>
      <c r="F38" s="17"/>
      <c r="G38" s="17"/>
      <c r="H38" s="17" t="s">
        <v>400</v>
      </c>
      <c r="I38" s="17"/>
      <c r="J38" s="17"/>
      <c r="K38"/>
      <c r="L38"/>
    </row>
    <row r="39" spans="1:12" s="5" customFormat="1">
      <c r="A39">
        <v>37</v>
      </c>
      <c r="B39" s="50">
        <f t="shared" si="0"/>
        <v>43843</v>
      </c>
      <c r="D39" s="25"/>
      <c r="E39" s="17"/>
      <c r="F39" s="17"/>
      <c r="G39" s="17"/>
      <c r="H39" s="17" t="s">
        <v>401</v>
      </c>
      <c r="I39" s="17"/>
      <c r="J39" s="17"/>
      <c r="K39"/>
      <c r="L39"/>
    </row>
    <row r="40" spans="1:12" s="5" customFormat="1">
      <c r="A40">
        <v>38</v>
      </c>
      <c r="B40" s="50">
        <f t="shared" si="0"/>
        <v>43851</v>
      </c>
      <c r="D40" s="25"/>
      <c r="E40" s="17"/>
      <c r="F40" s="17"/>
      <c r="G40" s="17"/>
      <c r="H40" s="17"/>
      <c r="I40" s="17"/>
      <c r="J40" s="17"/>
      <c r="K40"/>
      <c r="L40"/>
    </row>
    <row r="41" spans="1:12" s="5" customFormat="1">
      <c r="A41">
        <v>39</v>
      </c>
      <c r="B41" s="50">
        <f t="shared" si="0"/>
        <v>43859</v>
      </c>
      <c r="D41" s="25"/>
      <c r="E41" s="17"/>
      <c r="F41" s="17"/>
      <c r="G41" s="17"/>
      <c r="H41" s="17" t="s">
        <v>404</v>
      </c>
      <c r="I41" s="17"/>
      <c r="J41" s="17"/>
      <c r="K41"/>
      <c r="L41"/>
    </row>
    <row r="42" spans="1:12" s="5" customFormat="1">
      <c r="A42">
        <v>40</v>
      </c>
      <c r="B42" s="50">
        <f t="shared" si="0"/>
        <v>43867</v>
      </c>
      <c r="D42" s="25"/>
      <c r="E42" s="17"/>
      <c r="F42" s="17"/>
      <c r="G42" s="17"/>
      <c r="H42" s="17"/>
      <c r="I42" s="17"/>
      <c r="J42" s="17"/>
      <c r="K42"/>
      <c r="L42"/>
    </row>
    <row r="43" spans="1:12" s="5" customFormat="1">
      <c r="A43">
        <v>41</v>
      </c>
      <c r="B43" s="50">
        <f t="shared" si="0"/>
        <v>43875</v>
      </c>
      <c r="D43" s="25"/>
      <c r="E43" s="17"/>
      <c r="F43" s="17"/>
      <c r="G43" s="17"/>
      <c r="H43" s="17" t="s">
        <v>405</v>
      </c>
      <c r="I43" s="17"/>
      <c r="J43" s="17"/>
      <c r="K43"/>
      <c r="L43"/>
    </row>
    <row r="44" spans="1:12" s="5" customFormat="1">
      <c r="A44">
        <v>42</v>
      </c>
      <c r="B44" s="50">
        <f t="shared" si="0"/>
        <v>43883</v>
      </c>
      <c r="D44" s="25"/>
      <c r="E44" s="17"/>
      <c r="F44" s="17"/>
      <c r="G44" s="17"/>
      <c r="H44" s="17"/>
      <c r="I44" s="17"/>
      <c r="J44" s="17"/>
      <c r="K44"/>
      <c r="L44"/>
    </row>
    <row r="45" spans="1:12" s="5" customFormat="1">
      <c r="A45">
        <v>43</v>
      </c>
      <c r="B45" s="50">
        <f t="shared" si="0"/>
        <v>43891</v>
      </c>
      <c r="D45" s="25"/>
      <c r="E45" s="17"/>
      <c r="F45" s="17"/>
      <c r="G45" s="17"/>
      <c r="H45" s="17" t="s">
        <v>406</v>
      </c>
      <c r="I45" s="17"/>
      <c r="J45" s="17"/>
      <c r="K45"/>
      <c r="L45"/>
    </row>
    <row r="46" spans="1:12" s="5" customFormat="1">
      <c r="A46">
        <v>44</v>
      </c>
      <c r="B46" s="50">
        <f>B45+$C$3</f>
        <v>43899</v>
      </c>
      <c r="D46" s="25"/>
      <c r="E46" s="17"/>
      <c r="F46" s="17"/>
      <c r="G46" s="17"/>
      <c r="H46" s="17"/>
      <c r="I46" s="17"/>
      <c r="J46" s="17"/>
      <c r="K46"/>
      <c r="L46"/>
    </row>
    <row r="47" spans="1:12" s="5" customFormat="1">
      <c r="A47">
        <v>45</v>
      </c>
      <c r="B47" s="50">
        <f t="shared" si="0"/>
        <v>43907</v>
      </c>
      <c r="D47" s="25"/>
      <c r="E47" s="17"/>
      <c r="F47" s="17"/>
      <c r="G47" s="17"/>
      <c r="H47" s="17" t="s">
        <v>407</v>
      </c>
      <c r="I47" s="17"/>
      <c r="J47" s="17"/>
      <c r="K47"/>
      <c r="L47"/>
    </row>
    <row r="48" spans="1:12" s="5" customFormat="1">
      <c r="A48">
        <v>46</v>
      </c>
      <c r="B48" s="50">
        <f t="shared" si="0"/>
        <v>43915</v>
      </c>
      <c r="D48" s="25"/>
      <c r="E48" s="17"/>
      <c r="F48" s="17"/>
      <c r="G48" s="17"/>
      <c r="H48" s="17"/>
      <c r="I48" s="17"/>
      <c r="J48" s="17"/>
      <c r="K48"/>
      <c r="L48"/>
    </row>
    <row r="49" spans="1:12" s="5" customFormat="1">
      <c r="A49">
        <v>47</v>
      </c>
      <c r="B49" s="50">
        <f t="shared" si="0"/>
        <v>43923</v>
      </c>
      <c r="D49" s="25"/>
      <c r="E49" s="17"/>
      <c r="F49" s="17"/>
      <c r="G49" s="17"/>
      <c r="H49" s="17" t="s">
        <v>408</v>
      </c>
      <c r="I49" s="17"/>
      <c r="J49" s="17"/>
      <c r="K49"/>
      <c r="L49"/>
    </row>
    <row r="50" spans="1:12" s="5" customFormat="1">
      <c r="A50">
        <v>48</v>
      </c>
      <c r="B50" s="50">
        <f t="shared" si="0"/>
        <v>43931</v>
      </c>
      <c r="D50" s="25"/>
      <c r="E50" s="17"/>
      <c r="F50" s="17"/>
      <c r="G50" s="17"/>
      <c r="H50" s="17"/>
      <c r="I50" s="17"/>
      <c r="J50" s="17"/>
      <c r="K50"/>
      <c r="L50"/>
    </row>
    <row r="51" spans="1:12" s="5" customFormat="1">
      <c r="A51" s="5" t="s">
        <v>206</v>
      </c>
      <c r="B51" s="51">
        <v>43952</v>
      </c>
      <c r="D51" s="25"/>
      <c r="E51" s="17"/>
      <c r="F51" s="17"/>
      <c r="G51" s="17"/>
      <c r="H51" s="17" t="s">
        <v>409</v>
      </c>
      <c r="I51" s="17"/>
      <c r="J51" s="17"/>
      <c r="K51"/>
      <c r="L51"/>
    </row>
    <row r="52" spans="1:12" s="5" customFormat="1">
      <c r="B52" s="51"/>
      <c r="D52" s="25"/>
      <c r="E52" s="17"/>
      <c r="F52" s="17"/>
      <c r="G52" s="17"/>
      <c r="H52" s="17" t="s">
        <v>410</v>
      </c>
      <c r="I52" s="17"/>
      <c r="J52" s="17"/>
      <c r="K52"/>
      <c r="L52"/>
    </row>
    <row r="53" spans="1:12" s="5" customFormat="1">
      <c r="B53" s="51"/>
      <c r="D53" s="25"/>
      <c r="E53" s="17"/>
      <c r="F53" s="17"/>
      <c r="G53" s="17"/>
      <c r="H53" s="17" t="s">
        <v>411</v>
      </c>
      <c r="I53" s="17"/>
      <c r="J53" s="17"/>
      <c r="K53"/>
      <c r="L53"/>
    </row>
    <row r="54" spans="1:12" s="5" customFormat="1">
      <c r="B54" s="51"/>
      <c r="D54" s="25"/>
      <c r="E54" s="17"/>
      <c r="F54" s="17"/>
      <c r="G54" s="17"/>
      <c r="H54" s="17" t="s">
        <v>412</v>
      </c>
      <c r="I54" s="17"/>
      <c r="J54" s="17"/>
      <c r="K54"/>
      <c r="L54"/>
    </row>
    <row r="55" spans="1:12" s="5" customFormat="1">
      <c r="B55" s="51"/>
      <c r="D55" s="25"/>
      <c r="E55" s="17"/>
      <c r="F55" s="17"/>
      <c r="G55" s="17"/>
      <c r="H55" s="17" t="s">
        <v>413</v>
      </c>
      <c r="I55" s="17"/>
      <c r="J55" s="17"/>
      <c r="K55"/>
      <c r="L55"/>
    </row>
    <row r="56" spans="1:12" s="5" customFormat="1">
      <c r="B56" s="51"/>
      <c r="D56" s="25"/>
      <c r="E56" s="17"/>
      <c r="F56" s="17"/>
      <c r="G56" s="17"/>
      <c r="H56" s="17" t="s">
        <v>414</v>
      </c>
      <c r="I56" s="17"/>
      <c r="J56" s="17"/>
      <c r="K56"/>
      <c r="L56"/>
    </row>
    <row r="57" spans="1:12" s="5" customFormat="1">
      <c r="A57" s="5" t="s">
        <v>215</v>
      </c>
      <c r="B57" s="51"/>
      <c r="D57" s="25"/>
      <c r="E57" s="17"/>
      <c r="F57" s="17"/>
      <c r="G57" s="17"/>
      <c r="H57" s="17"/>
      <c r="I57" s="17"/>
      <c r="J57" s="17"/>
      <c r="K57"/>
      <c r="L57"/>
    </row>
    <row r="58" spans="1:12" s="5" customFormat="1">
      <c r="B58" s="51"/>
      <c r="D58" s="25"/>
      <c r="E58" s="17"/>
      <c r="F58" s="17"/>
      <c r="G58" s="17"/>
      <c r="H58" s="17" t="s">
        <v>388</v>
      </c>
      <c r="I58" s="17"/>
      <c r="J58" s="17"/>
      <c r="K58"/>
      <c r="L58"/>
    </row>
    <row r="59" spans="1:12" s="5" customFormat="1">
      <c r="B59" s="51"/>
      <c r="D59" s="22"/>
      <c r="E59" s="17"/>
      <c r="F59" s="17"/>
      <c r="G59" s="17"/>
      <c r="H59" s="17" t="s">
        <v>389</v>
      </c>
      <c r="I59" s="17"/>
      <c r="J59" s="17"/>
      <c r="K59"/>
      <c r="L59"/>
    </row>
    <row r="60" spans="1:12" s="5" customFormat="1">
      <c r="B60" s="51"/>
      <c r="D60" s="22"/>
      <c r="E60" s="17"/>
      <c r="F60" s="17"/>
      <c r="G60" s="17"/>
      <c r="H60" s="17"/>
      <c r="I60" s="17"/>
      <c r="J60" s="17"/>
      <c r="K60"/>
      <c r="L60"/>
    </row>
    <row r="61" spans="1:12" s="5" customFormat="1">
      <c r="A61" s="5" t="s">
        <v>216</v>
      </c>
      <c r="B61" s="51"/>
      <c r="D61" s="22"/>
      <c r="E61" s="17"/>
      <c r="F61" s="17"/>
      <c r="G61" s="17"/>
      <c r="H61" s="17" t="s">
        <v>390</v>
      </c>
      <c r="I61" s="17"/>
      <c r="J61" s="17"/>
      <c r="K61"/>
      <c r="L61"/>
    </row>
    <row r="62" spans="1:12" s="5" customFormat="1">
      <c r="B62" s="51"/>
      <c r="D62" s="22"/>
      <c r="E62" s="17"/>
      <c r="F62" s="17"/>
      <c r="G62" s="17"/>
      <c r="H62" s="17" t="s">
        <v>391</v>
      </c>
      <c r="I62" s="17"/>
      <c r="J62" s="17"/>
      <c r="K62"/>
      <c r="L62"/>
    </row>
    <row r="63" spans="1:12" s="5" customFormat="1">
      <c r="A63" s="5" t="s">
        <v>217</v>
      </c>
      <c r="B63" s="51"/>
      <c r="D63" s="22"/>
      <c r="E63" s="17"/>
      <c r="F63" s="17"/>
      <c r="G63" s="17"/>
      <c r="H63" s="17" t="s">
        <v>392</v>
      </c>
      <c r="I63" s="17"/>
      <c r="J63" s="17"/>
      <c r="K63"/>
      <c r="L63"/>
    </row>
    <row r="64" spans="1:12" s="5" customFormat="1">
      <c r="B64" s="51"/>
      <c r="D64" s="22"/>
      <c r="E64" s="17"/>
      <c r="F64" s="17"/>
      <c r="G64" s="17"/>
      <c r="H64" s="17" t="s">
        <v>393</v>
      </c>
      <c r="I64" s="17"/>
      <c r="J64" s="17"/>
      <c r="K64"/>
      <c r="L64"/>
    </row>
    <row r="65" spans="1:12" s="5" customFormat="1">
      <c r="A65" s="5" t="s">
        <v>218</v>
      </c>
      <c r="B65" s="51"/>
      <c r="D65" s="22"/>
      <c r="E65" s="17"/>
      <c r="F65" s="17"/>
      <c r="G65" s="17"/>
      <c r="H65" s="17" t="s">
        <v>394</v>
      </c>
      <c r="I65" s="17"/>
      <c r="J65" s="17"/>
      <c r="K65"/>
      <c r="L65"/>
    </row>
    <row r="66" spans="1:12">
      <c r="D66" s="17"/>
      <c r="E66" s="17"/>
      <c r="F66" s="17"/>
      <c r="G66" s="17"/>
      <c r="H66" s="17" t="s">
        <v>393</v>
      </c>
      <c r="I66" s="17"/>
      <c r="J66" s="17"/>
    </row>
    <row r="67" spans="1:12">
      <c r="D67" s="17"/>
      <c r="E67" s="17"/>
      <c r="F67" s="17"/>
      <c r="G67" s="17"/>
      <c r="H67" s="17" t="s">
        <v>415</v>
      </c>
      <c r="I67" s="17"/>
      <c r="J67" s="17"/>
    </row>
    <row r="68" spans="1:12">
      <c r="D68" s="17"/>
      <c r="E68" s="17"/>
      <c r="F68" s="17"/>
      <c r="G68" s="17"/>
      <c r="H68" s="17"/>
      <c r="I68" s="17"/>
      <c r="J68" s="17"/>
    </row>
    <row r="69" spans="1:12">
      <c r="A69" t="s">
        <v>219</v>
      </c>
      <c r="D69" s="17"/>
      <c r="E69" s="17"/>
      <c r="F69" s="17"/>
      <c r="G69" s="17"/>
      <c r="H69" s="17" t="s">
        <v>396</v>
      </c>
      <c r="I69" s="17"/>
      <c r="J69" s="17"/>
    </row>
    <row r="70" spans="1:12">
      <c r="D70" s="17"/>
      <c r="E70" s="17"/>
      <c r="F70" s="17"/>
      <c r="G70" s="17"/>
      <c r="H70" s="17"/>
      <c r="I70" s="17"/>
      <c r="J70" s="17"/>
    </row>
    <row r="71" spans="1:12">
      <c r="A71" t="s">
        <v>220</v>
      </c>
      <c r="D71" s="17"/>
      <c r="E71" s="17"/>
      <c r="F71" s="17"/>
      <c r="G71" s="17"/>
      <c r="H71" s="17" t="s">
        <v>397</v>
      </c>
      <c r="I71" s="17"/>
      <c r="J71" s="17"/>
    </row>
    <row r="72" spans="1:12">
      <c r="D72" s="17"/>
      <c r="E72" s="17"/>
      <c r="F72" s="17"/>
      <c r="G72" s="17"/>
      <c r="H72" s="17" t="s">
        <v>398</v>
      </c>
      <c r="I72" s="17"/>
      <c r="J72" s="17"/>
    </row>
    <row r="73" spans="1:12">
      <c r="A73" t="s">
        <v>221</v>
      </c>
      <c r="D73" s="17"/>
      <c r="E73" s="17"/>
      <c r="F73" s="17"/>
      <c r="G73" s="17"/>
      <c r="H73" s="17" t="s">
        <v>399</v>
      </c>
      <c r="I73" s="17"/>
      <c r="J73" s="17"/>
    </row>
    <row r="74" spans="1:12">
      <c r="D74" s="17"/>
      <c r="E74" s="17"/>
      <c r="F74" s="17"/>
      <c r="G74" s="17"/>
      <c r="H74" s="17" t="s">
        <v>400</v>
      </c>
      <c r="I74" s="17"/>
      <c r="J74" s="17"/>
    </row>
    <row r="75" spans="1:12">
      <c r="A75" t="s">
        <v>222</v>
      </c>
      <c r="D75" s="17"/>
      <c r="E75" s="17"/>
      <c r="F75" s="17"/>
      <c r="G75" s="17"/>
      <c r="H75" s="17" t="s">
        <v>401</v>
      </c>
      <c r="I75" s="17"/>
      <c r="J75" s="17"/>
    </row>
    <row r="76" spans="1:12">
      <c r="D76" s="17"/>
      <c r="E76" s="17"/>
      <c r="F76" s="17"/>
      <c r="G76" s="17"/>
      <c r="H76" s="17"/>
      <c r="I76" s="17"/>
      <c r="J76" s="17"/>
    </row>
    <row r="77" spans="1:12">
      <c r="D77" s="17"/>
      <c r="E77" s="17"/>
      <c r="F77" s="17"/>
      <c r="G77" s="17"/>
      <c r="H77" s="17" t="s">
        <v>416</v>
      </c>
      <c r="I77" s="17"/>
      <c r="J77" s="17"/>
    </row>
    <row r="78" spans="1:12">
      <c r="D78" s="17"/>
      <c r="E78" s="17"/>
      <c r="F78" s="17"/>
      <c r="G78" s="17"/>
      <c r="H78" s="17"/>
      <c r="I78" s="17"/>
      <c r="J78" s="17"/>
    </row>
    <row r="79" spans="1:12">
      <c r="A79" t="s">
        <v>223</v>
      </c>
      <c r="D79" s="17"/>
      <c r="E79" s="17"/>
      <c r="F79" s="17"/>
      <c r="G79" s="17"/>
      <c r="H79" s="17" t="s">
        <v>388</v>
      </c>
      <c r="I79" s="17"/>
      <c r="J79" s="17"/>
    </row>
    <row r="80" spans="1:12">
      <c r="D80" s="17"/>
      <c r="E80" s="17"/>
      <c r="F80" s="17"/>
      <c r="G80" s="17"/>
      <c r="H80" s="17" t="s">
        <v>389</v>
      </c>
      <c r="I80" s="17"/>
      <c r="J80" s="17"/>
    </row>
    <row r="81" spans="1:10">
      <c r="A81" t="s">
        <v>224</v>
      </c>
      <c r="D81" s="17"/>
      <c r="E81" s="17"/>
      <c r="F81" s="17"/>
      <c r="G81" s="17"/>
      <c r="H81" s="17"/>
      <c r="I81" s="17"/>
      <c r="J81" s="17"/>
    </row>
    <row r="82" spans="1:10">
      <c r="D82" s="17"/>
      <c r="E82" s="17"/>
      <c r="F82" s="17"/>
      <c r="G82" s="17"/>
      <c r="H82" s="17" t="s">
        <v>393</v>
      </c>
      <c r="I82" s="17"/>
      <c r="J82" s="17"/>
    </row>
    <row r="83" spans="1:10">
      <c r="D83" s="17"/>
      <c r="E83" s="17"/>
      <c r="F83" s="17"/>
      <c r="G83" s="17"/>
      <c r="H83" s="17" t="s">
        <v>417</v>
      </c>
      <c r="I83" s="17"/>
      <c r="J83" s="17"/>
    </row>
    <row r="84" spans="1:10">
      <c r="D84" s="17"/>
      <c r="E84" s="17"/>
      <c r="F84" s="17"/>
      <c r="G84" s="17"/>
      <c r="H84" s="17" t="s">
        <v>393</v>
      </c>
      <c r="I84" s="17"/>
      <c r="J84" s="17"/>
    </row>
    <row r="85" spans="1:10">
      <c r="A85" t="s">
        <v>225</v>
      </c>
      <c r="D85" s="17"/>
      <c r="E85" s="17"/>
      <c r="F85" s="17"/>
      <c r="G85" s="17"/>
      <c r="H85" s="17" t="s">
        <v>418</v>
      </c>
      <c r="I85" s="17"/>
      <c r="J85" s="17"/>
    </row>
    <row r="86" spans="1:10">
      <c r="D86" s="17"/>
      <c r="E86" s="17"/>
      <c r="F86" s="17"/>
      <c r="G86" s="17"/>
      <c r="H86" s="17"/>
      <c r="I86" s="17"/>
      <c r="J86" s="17"/>
    </row>
    <row r="87" spans="1:10">
      <c r="A87" t="s">
        <v>226</v>
      </c>
      <c r="D87" s="17"/>
      <c r="E87" s="17"/>
      <c r="F87" s="17"/>
      <c r="G87" s="17"/>
      <c r="H87" s="17" t="s">
        <v>396</v>
      </c>
      <c r="I87" s="17"/>
      <c r="J87" s="17"/>
    </row>
    <row r="88" spans="1:10">
      <c r="D88" s="17"/>
      <c r="E88" s="17"/>
      <c r="F88" s="17"/>
      <c r="G88" s="17"/>
      <c r="H88" s="17"/>
      <c r="I88" s="17"/>
      <c r="J88" s="17"/>
    </row>
    <row r="89" spans="1:10">
      <c r="D89" s="17"/>
      <c r="E89" s="17"/>
      <c r="F89" s="17"/>
      <c r="G89" s="17"/>
      <c r="H89" s="17" t="s">
        <v>419</v>
      </c>
      <c r="I89" s="17"/>
      <c r="J89" s="17"/>
    </row>
    <row r="90" spans="1:10">
      <c r="D90" s="17"/>
      <c r="E90" s="17"/>
      <c r="F90" s="17"/>
      <c r="G90" s="17"/>
      <c r="H90" s="17" t="s">
        <v>420</v>
      </c>
      <c r="I90" s="17"/>
      <c r="J90" s="17"/>
    </row>
    <row r="91" spans="1:10">
      <c r="A91" t="s">
        <v>227</v>
      </c>
      <c r="D91" s="17"/>
      <c r="E91" s="17"/>
      <c r="F91" s="17"/>
      <c r="G91" s="17"/>
      <c r="H91" s="17" t="s">
        <v>421</v>
      </c>
      <c r="I91" s="17"/>
      <c r="J91" s="17"/>
    </row>
    <row r="92" spans="1:10">
      <c r="D92" s="17"/>
      <c r="E92" s="17"/>
      <c r="F92" s="17"/>
      <c r="G92" s="17"/>
      <c r="H92" s="17" t="s">
        <v>422</v>
      </c>
      <c r="I92" s="17"/>
      <c r="J92" s="17"/>
    </row>
    <row r="93" spans="1:10">
      <c r="A93" t="s">
        <v>228</v>
      </c>
      <c r="D93" s="17"/>
      <c r="E93" s="17"/>
      <c r="F93" s="17"/>
      <c r="G93" s="17"/>
      <c r="H93" s="17"/>
      <c r="I93" s="17"/>
      <c r="J93" s="17"/>
    </row>
    <row r="94" spans="1:10">
      <c r="D94" s="17"/>
      <c r="E94" s="17"/>
      <c r="F94" s="17"/>
      <c r="G94" s="17"/>
      <c r="H94" s="17" t="s">
        <v>423</v>
      </c>
      <c r="I94" s="17"/>
      <c r="J94" s="17"/>
    </row>
    <row r="95" spans="1:10">
      <c r="A95" t="s">
        <v>229</v>
      </c>
      <c r="D95" s="17"/>
      <c r="E95" s="17"/>
      <c r="F95" s="17"/>
      <c r="G95" s="17"/>
      <c r="H95" s="17"/>
      <c r="I95" s="17"/>
      <c r="J95" s="17"/>
    </row>
    <row r="96" spans="1:10">
      <c r="D96" s="17"/>
      <c r="E96" s="17"/>
      <c r="F96" s="17"/>
      <c r="G96" s="17"/>
      <c r="H96" s="17" t="s">
        <v>424</v>
      </c>
      <c r="I96" s="17"/>
      <c r="J96" s="17"/>
    </row>
    <row r="97" spans="1:10">
      <c r="D97" s="17"/>
      <c r="E97" s="17"/>
      <c r="F97" s="17"/>
      <c r="G97" s="17"/>
      <c r="H97" s="17"/>
      <c r="I97" s="17"/>
      <c r="J97" s="17"/>
    </row>
    <row r="98" spans="1:10">
      <c r="D98" s="17"/>
      <c r="E98" s="17"/>
      <c r="F98" s="17"/>
      <c r="G98" s="17"/>
      <c r="H98" s="17" t="s">
        <v>425</v>
      </c>
      <c r="I98" s="17"/>
      <c r="J98" s="17"/>
    </row>
    <row r="99" spans="1:10">
      <c r="A99" t="s">
        <v>230</v>
      </c>
      <c r="D99" s="17"/>
      <c r="E99" s="17"/>
      <c r="F99" s="17"/>
      <c r="G99" s="17"/>
      <c r="H99" s="17" t="s">
        <v>426</v>
      </c>
      <c r="I99" s="17"/>
      <c r="J99" s="17"/>
    </row>
    <row r="100" spans="1:10">
      <c r="D100" s="17"/>
      <c r="E100" s="17"/>
      <c r="F100" s="17"/>
      <c r="G100" s="17"/>
      <c r="H100" s="17" t="s">
        <v>427</v>
      </c>
      <c r="I100" s="17"/>
      <c r="J100" s="17"/>
    </row>
    <row r="101" spans="1:10">
      <c r="D101" s="17"/>
      <c r="E101" s="17"/>
      <c r="F101" s="17"/>
      <c r="G101" s="17"/>
      <c r="H101" s="17" t="s">
        <v>428</v>
      </c>
      <c r="I101" s="17"/>
      <c r="J101" s="17"/>
    </row>
    <row r="102" spans="1:10">
      <c r="D102" s="17"/>
      <c r="E102" s="17"/>
      <c r="F102" s="17"/>
      <c r="G102" s="17"/>
      <c r="H102" s="17" t="s">
        <v>429</v>
      </c>
      <c r="I102" s="17"/>
      <c r="J102" s="17"/>
    </row>
    <row r="103" spans="1:10">
      <c r="A103" t="s">
        <v>231</v>
      </c>
      <c r="D103" s="17"/>
      <c r="E103" s="17"/>
      <c r="F103" s="17"/>
      <c r="G103" s="17"/>
      <c r="H103" s="17"/>
      <c r="I103" s="17"/>
      <c r="J103" s="17"/>
    </row>
    <row r="104" spans="1:10">
      <c r="D104" s="17"/>
      <c r="E104" s="17"/>
      <c r="F104" s="17"/>
      <c r="G104" s="17"/>
      <c r="H104" s="17"/>
      <c r="I104" s="17"/>
      <c r="J104" s="17"/>
    </row>
    <row r="105" spans="1:10">
      <c r="D105" s="17"/>
      <c r="E105" s="17"/>
      <c r="F105" s="17"/>
      <c r="G105" s="17"/>
      <c r="H105" s="17" t="s">
        <v>430</v>
      </c>
      <c r="I105" s="17"/>
      <c r="J105" s="17"/>
    </row>
    <row r="106" spans="1:10">
      <c r="D106" s="17"/>
      <c r="E106" s="17"/>
      <c r="F106" s="17"/>
      <c r="G106" s="17"/>
      <c r="H106" s="17" t="s">
        <v>431</v>
      </c>
      <c r="I106" s="17"/>
      <c r="J106" s="17"/>
    </row>
    <row r="107" spans="1:10">
      <c r="B107" s="50" t="s">
        <v>232</v>
      </c>
      <c r="D107" s="17"/>
      <c r="E107" s="17"/>
      <c r="F107" s="17"/>
      <c r="G107" s="17"/>
      <c r="H107" s="17" t="s">
        <v>432</v>
      </c>
      <c r="I107" s="17"/>
      <c r="J107" s="17"/>
    </row>
    <row r="108" spans="1:10">
      <c r="D108" s="17"/>
      <c r="E108" s="17"/>
      <c r="F108" s="17"/>
      <c r="G108" s="17"/>
      <c r="H108" s="17" t="s">
        <v>433</v>
      </c>
      <c r="I108" s="17"/>
      <c r="J108" s="17"/>
    </row>
    <row r="109" spans="1:10">
      <c r="D109" s="17"/>
      <c r="E109" s="17"/>
      <c r="F109" s="17"/>
      <c r="G109" s="17"/>
      <c r="H109" s="17"/>
      <c r="I109" s="17"/>
      <c r="J109" s="17"/>
    </row>
    <row r="110" spans="1:10">
      <c r="D110" s="17"/>
      <c r="E110" s="17"/>
      <c r="F110" s="17"/>
      <c r="G110" s="17"/>
      <c r="H110" s="17" t="s">
        <v>434</v>
      </c>
      <c r="I110" s="17"/>
      <c r="J110" s="17"/>
    </row>
    <row r="111" spans="1:10">
      <c r="D111" s="17"/>
      <c r="E111" s="17"/>
      <c r="F111" s="17"/>
      <c r="G111" s="17"/>
      <c r="H111" s="17" t="s">
        <v>435</v>
      </c>
      <c r="I111" s="17"/>
      <c r="J111" s="17"/>
    </row>
    <row r="112" spans="1:10">
      <c r="D112" s="17"/>
      <c r="E112" s="17"/>
      <c r="F112" s="17"/>
      <c r="G112" s="17"/>
      <c r="H112" s="17"/>
      <c r="I112" s="17"/>
      <c r="J112" s="17"/>
    </row>
    <row r="113" spans="1:10">
      <c r="A113" t="s">
        <v>233</v>
      </c>
      <c r="D113" s="17"/>
      <c r="E113" s="17"/>
      <c r="F113" s="17"/>
      <c r="G113" s="17"/>
      <c r="H113" s="17" t="s">
        <v>436</v>
      </c>
      <c r="I113" s="17"/>
      <c r="J113" s="17"/>
    </row>
    <row r="114" spans="1:10">
      <c r="D114" s="17"/>
      <c r="E114" s="17"/>
      <c r="F114" s="17"/>
      <c r="G114" s="17"/>
      <c r="H114" s="17" t="s">
        <v>437</v>
      </c>
      <c r="I114" s="17"/>
      <c r="J114" s="17"/>
    </row>
    <row r="115" spans="1:10">
      <c r="D115" s="17"/>
      <c r="E115" s="17"/>
      <c r="F115" s="17"/>
      <c r="G115" s="17"/>
      <c r="H115" s="17"/>
      <c r="I115" s="17"/>
      <c r="J115" s="17"/>
    </row>
    <row r="116" spans="1:10">
      <c r="D116" s="17"/>
      <c r="E116" s="17"/>
      <c r="F116" s="17"/>
      <c r="G116" s="17"/>
      <c r="H116" s="17" t="s">
        <v>438</v>
      </c>
      <c r="I116" s="17"/>
      <c r="J116" s="17"/>
    </row>
    <row r="117" spans="1:10">
      <c r="A117" t="s">
        <v>234</v>
      </c>
      <c r="D117" s="17"/>
      <c r="E117" s="17"/>
      <c r="F117" s="17"/>
      <c r="G117" s="17"/>
      <c r="H117" s="17" t="s">
        <v>439</v>
      </c>
      <c r="I117" s="17"/>
      <c r="J117" s="17"/>
    </row>
    <row r="118" spans="1:10">
      <c r="D118" s="17"/>
      <c r="E118" s="17"/>
      <c r="F118" s="17"/>
      <c r="G118" s="17"/>
      <c r="H118" s="17" t="s">
        <v>440</v>
      </c>
      <c r="I118" s="17"/>
      <c r="J118" s="17"/>
    </row>
    <row r="119" spans="1:10">
      <c r="D119" s="20"/>
      <c r="E119" s="17"/>
      <c r="F119" s="17"/>
      <c r="G119" s="17"/>
      <c r="H119" s="17"/>
      <c r="I119" s="17"/>
      <c r="J119" s="17"/>
    </row>
    <row r="120" spans="1:10">
      <c r="D120" s="17"/>
      <c r="E120" s="17"/>
      <c r="F120" s="17"/>
      <c r="G120" s="17"/>
      <c r="H120" s="17" t="s">
        <v>441</v>
      </c>
      <c r="I120" s="17"/>
      <c r="J120" s="17"/>
    </row>
    <row r="121" spans="1:10">
      <c r="A121" t="s">
        <v>235</v>
      </c>
      <c r="D121" s="17"/>
      <c r="E121" s="17"/>
      <c r="F121" s="17"/>
      <c r="G121" s="17"/>
      <c r="H121" s="17" t="s">
        <v>442</v>
      </c>
      <c r="I121" s="17"/>
      <c r="J121" s="17"/>
    </row>
    <row r="122" spans="1:10">
      <c r="D122" s="17"/>
      <c r="E122" s="17"/>
      <c r="F122" s="17"/>
      <c r="G122" s="17"/>
      <c r="H122" s="17"/>
      <c r="I122" s="17"/>
      <c r="J122" s="17"/>
    </row>
    <row r="123" spans="1:10">
      <c r="A123" t="s">
        <v>236</v>
      </c>
      <c r="D123" s="17"/>
      <c r="E123" s="17"/>
      <c r="F123" s="17"/>
      <c r="G123" s="17"/>
      <c r="H123" s="17" t="s">
        <v>443</v>
      </c>
      <c r="I123" s="17"/>
      <c r="J123" s="17"/>
    </row>
    <row r="124" spans="1:10">
      <c r="D124" s="17"/>
      <c r="E124" s="17"/>
      <c r="F124" s="17"/>
      <c r="G124" s="17"/>
      <c r="H124" s="17" t="s">
        <v>444</v>
      </c>
      <c r="I124" s="17"/>
      <c r="J124" s="17"/>
    </row>
    <row r="125" spans="1:10">
      <c r="A125" t="s">
        <v>237</v>
      </c>
      <c r="D125" s="17"/>
      <c r="E125" s="17"/>
      <c r="F125" s="17"/>
      <c r="G125" s="17"/>
      <c r="H125" s="17" t="s">
        <v>445</v>
      </c>
      <c r="I125" s="17"/>
      <c r="J125" s="17"/>
    </row>
    <row r="126" spans="1:10">
      <c r="D126" s="17"/>
      <c r="E126" s="17"/>
      <c r="F126" s="17"/>
      <c r="G126" s="17"/>
      <c r="H126" s="17" t="s">
        <v>446</v>
      </c>
      <c r="I126" s="17"/>
      <c r="J126" s="17"/>
    </row>
    <row r="127" spans="1:10">
      <c r="D127" s="17"/>
      <c r="E127" s="17"/>
      <c r="F127" s="17"/>
      <c r="G127" s="17"/>
      <c r="H127" s="17" t="s">
        <v>447</v>
      </c>
      <c r="I127" s="17"/>
      <c r="J127" s="17"/>
    </row>
    <row r="128" spans="1:10">
      <c r="D128" s="17"/>
      <c r="E128" s="17"/>
      <c r="F128" s="17"/>
      <c r="G128" s="17"/>
      <c r="H128" s="17" t="s">
        <v>448</v>
      </c>
      <c r="I128" s="17"/>
      <c r="J128" s="17"/>
    </row>
    <row r="129" spans="1:10">
      <c r="A129" t="s">
        <v>238</v>
      </c>
      <c r="D129" s="17"/>
      <c r="E129" s="17"/>
      <c r="F129" s="17"/>
      <c r="G129" s="17"/>
      <c r="H129" s="17" t="s">
        <v>449</v>
      </c>
      <c r="I129" s="17"/>
      <c r="J129" s="17"/>
    </row>
    <row r="130" spans="1:10">
      <c r="D130" s="17"/>
      <c r="E130" s="17"/>
      <c r="F130" s="17"/>
      <c r="G130" s="17"/>
      <c r="H130" s="17" t="s">
        <v>450</v>
      </c>
      <c r="I130" s="17"/>
      <c r="J130" s="17"/>
    </row>
    <row r="131" spans="1:10">
      <c r="A131" t="s">
        <v>239</v>
      </c>
      <c r="D131" s="17"/>
      <c r="E131" s="17"/>
      <c r="F131" s="17"/>
      <c r="G131" s="17"/>
      <c r="H131" s="17" t="s">
        <v>451</v>
      </c>
      <c r="I131" s="17"/>
      <c r="J131" s="17"/>
    </row>
    <row r="132" spans="1:10">
      <c r="D132" s="17"/>
      <c r="E132" s="17"/>
      <c r="F132" s="17"/>
      <c r="G132" s="17"/>
      <c r="H132" s="17" t="s">
        <v>452</v>
      </c>
      <c r="I132" s="17"/>
      <c r="J132" s="17"/>
    </row>
    <row r="133" spans="1:10">
      <c r="A133" t="s">
        <v>240</v>
      </c>
      <c r="D133" s="17"/>
      <c r="E133" s="17"/>
      <c r="F133" s="17"/>
      <c r="G133" s="17"/>
      <c r="H133" s="17" t="s">
        <v>453</v>
      </c>
      <c r="I133" s="17"/>
      <c r="J133" s="17"/>
    </row>
    <row r="134" spans="1:10">
      <c r="D134" s="17"/>
      <c r="E134" s="17"/>
      <c r="F134" s="17"/>
      <c r="G134" s="17"/>
      <c r="H134" s="17" t="s">
        <v>454</v>
      </c>
      <c r="I134" s="17"/>
      <c r="J134" s="17"/>
    </row>
    <row r="135" spans="1:10">
      <c r="A135" t="s">
        <v>241</v>
      </c>
      <c r="D135" s="17"/>
      <c r="E135" s="17"/>
      <c r="F135" s="17"/>
      <c r="G135" s="17"/>
      <c r="H135" s="17" t="s">
        <v>455</v>
      </c>
      <c r="I135" s="17"/>
      <c r="J135" s="17"/>
    </row>
    <row r="136" spans="1:10">
      <c r="D136" s="17"/>
      <c r="E136" s="17"/>
      <c r="F136" s="17"/>
      <c r="G136" s="17"/>
      <c r="H136" s="17"/>
      <c r="I136" s="17"/>
      <c r="J136" s="17"/>
    </row>
    <row r="137" spans="1:10">
      <c r="A137" t="s">
        <v>242</v>
      </c>
      <c r="D137" s="17"/>
      <c r="E137" s="17"/>
      <c r="F137" s="17"/>
      <c r="G137" s="17"/>
      <c r="H137" s="17" t="s">
        <v>456</v>
      </c>
      <c r="I137" s="17"/>
      <c r="J137" s="17"/>
    </row>
    <row r="138" spans="1:10">
      <c r="D138" s="17"/>
      <c r="E138" s="17"/>
      <c r="F138" s="17"/>
      <c r="G138" s="17"/>
      <c r="H138" s="17" t="s">
        <v>457</v>
      </c>
      <c r="I138" s="17"/>
      <c r="J138" s="17"/>
    </row>
    <row r="139" spans="1:10">
      <c r="A139" t="s">
        <v>243</v>
      </c>
      <c r="D139" s="17"/>
      <c r="E139" s="17"/>
      <c r="F139" s="17"/>
      <c r="G139" s="17"/>
      <c r="H139" s="17"/>
      <c r="I139" s="17"/>
      <c r="J139" s="17"/>
    </row>
    <row r="140" spans="1:10">
      <c r="D140" s="17"/>
      <c r="E140" s="17"/>
      <c r="F140" s="17"/>
      <c r="G140" s="17"/>
      <c r="H140" s="17" t="s">
        <v>458</v>
      </c>
      <c r="I140" s="17"/>
      <c r="J140" s="17"/>
    </row>
    <row r="141" spans="1:10">
      <c r="A141" t="s">
        <v>244</v>
      </c>
      <c r="D141" s="17"/>
      <c r="E141" s="17"/>
      <c r="F141" s="17"/>
      <c r="G141" s="17"/>
      <c r="H141" s="17" t="s">
        <v>459</v>
      </c>
      <c r="I141" s="17"/>
      <c r="J141" s="17"/>
    </row>
    <row r="142" spans="1:10">
      <c r="D142" s="17"/>
      <c r="E142" s="17"/>
      <c r="F142" s="17"/>
      <c r="G142" s="17"/>
      <c r="H142" s="17" t="s">
        <v>460</v>
      </c>
      <c r="I142" s="17"/>
      <c r="J142" s="17"/>
    </row>
    <row r="143" spans="1:10">
      <c r="A143" t="s">
        <v>245</v>
      </c>
      <c r="D143" s="17"/>
      <c r="E143" s="17"/>
      <c r="F143" s="17"/>
      <c r="G143" s="17"/>
      <c r="H143" s="17" t="s">
        <v>461</v>
      </c>
      <c r="I143" s="17"/>
      <c r="J143" s="17"/>
    </row>
    <row r="144" spans="1:10">
      <c r="D144" s="17"/>
      <c r="E144" s="17"/>
      <c r="F144" s="17"/>
      <c r="G144" s="17"/>
      <c r="H144" s="17" t="s">
        <v>462</v>
      </c>
      <c r="I144" s="17"/>
      <c r="J144" s="17"/>
    </row>
    <row r="145" spans="1:10">
      <c r="A145" t="s">
        <v>246</v>
      </c>
      <c r="D145" s="17"/>
      <c r="E145" s="17"/>
      <c r="F145" s="17"/>
      <c r="G145" s="17"/>
      <c r="H145" s="17" t="s">
        <v>463</v>
      </c>
      <c r="I145" s="17"/>
      <c r="J145" s="17"/>
    </row>
    <row r="146" spans="1:10">
      <c r="D146" s="17"/>
      <c r="E146" s="17"/>
      <c r="F146" s="17"/>
      <c r="G146" s="17"/>
      <c r="H146" s="17" t="s">
        <v>464</v>
      </c>
      <c r="I146" s="17"/>
      <c r="J146" s="17"/>
    </row>
    <row r="147" spans="1:10">
      <c r="A147" t="s">
        <v>247</v>
      </c>
      <c r="D147" s="17"/>
      <c r="E147" s="17"/>
      <c r="F147" s="17"/>
      <c r="G147" s="17"/>
      <c r="H147" s="17" t="s">
        <v>465</v>
      </c>
      <c r="I147" s="17"/>
      <c r="J147" s="17"/>
    </row>
    <row r="148" spans="1:10">
      <c r="D148" s="17"/>
      <c r="E148" s="17"/>
      <c r="F148" s="17"/>
      <c r="G148" s="17"/>
      <c r="H148" s="17" t="s">
        <v>466</v>
      </c>
      <c r="I148" s="17"/>
      <c r="J148" s="17"/>
    </row>
    <row r="149" spans="1:10">
      <c r="A149" t="s">
        <v>248</v>
      </c>
      <c r="D149" s="17"/>
      <c r="E149" s="17"/>
      <c r="F149" s="17"/>
      <c r="G149" s="17"/>
      <c r="H149" s="17" t="s">
        <v>467</v>
      </c>
      <c r="I149" s="17"/>
      <c r="J149" s="17"/>
    </row>
    <row r="150" spans="1:10">
      <c r="D150" s="17"/>
      <c r="E150" s="17"/>
      <c r="F150" s="17"/>
      <c r="G150" s="17"/>
      <c r="H150" s="17" t="s">
        <v>468</v>
      </c>
      <c r="I150" s="17"/>
      <c r="J150" s="17"/>
    </row>
    <row r="151" spans="1:10">
      <c r="A151" t="s">
        <v>249</v>
      </c>
      <c r="D151" s="17"/>
      <c r="E151" s="17"/>
      <c r="F151" s="17"/>
      <c r="G151" s="17"/>
      <c r="H151" s="17" t="s">
        <v>469</v>
      </c>
      <c r="I151" s="17"/>
      <c r="J151" s="17"/>
    </row>
    <row r="152" spans="1:10">
      <c r="D152" s="17"/>
      <c r="E152" s="17"/>
      <c r="F152" s="17"/>
      <c r="G152" s="17"/>
      <c r="H152" s="17" t="s">
        <v>470</v>
      </c>
      <c r="I152" s="17"/>
      <c r="J152" s="17"/>
    </row>
    <row r="153" spans="1:10">
      <c r="A153" t="s">
        <v>250</v>
      </c>
      <c r="D153" s="17"/>
      <c r="E153" s="17"/>
      <c r="F153" s="17"/>
      <c r="G153" s="17"/>
      <c r="H153" s="17" t="s">
        <v>471</v>
      </c>
      <c r="I153" s="17"/>
      <c r="J153" s="17"/>
    </row>
    <row r="154" spans="1:10">
      <c r="D154" s="17"/>
      <c r="E154" s="17"/>
      <c r="F154" s="17"/>
      <c r="G154" s="17"/>
      <c r="H154" s="17" t="s">
        <v>472</v>
      </c>
      <c r="I154" s="17"/>
      <c r="J154" s="17"/>
    </row>
    <row r="155" spans="1:10">
      <c r="A155" t="s">
        <v>251</v>
      </c>
      <c r="D155" s="17"/>
      <c r="E155" s="17"/>
      <c r="F155" s="17"/>
      <c r="G155" s="17"/>
      <c r="H155" s="17" t="s">
        <v>473</v>
      </c>
      <c r="I155" s="17"/>
      <c r="J155" s="17"/>
    </row>
    <row r="156" spans="1:10">
      <c r="D156" s="17"/>
      <c r="E156" s="17"/>
      <c r="F156" s="17"/>
      <c r="G156" s="17"/>
      <c r="H156" s="17" t="s">
        <v>474</v>
      </c>
      <c r="I156" s="17"/>
      <c r="J156" s="17"/>
    </row>
    <row r="157" spans="1:10">
      <c r="A157" t="s">
        <v>252</v>
      </c>
      <c r="D157" s="17"/>
      <c r="E157" s="17"/>
      <c r="F157" s="17"/>
      <c r="G157" s="17"/>
      <c r="H157" s="17" t="s">
        <v>475</v>
      </c>
      <c r="I157" s="17"/>
      <c r="J157" s="17"/>
    </row>
    <row r="158" spans="1:10">
      <c r="D158" s="17"/>
      <c r="E158" s="17"/>
      <c r="F158" s="17"/>
      <c r="G158" s="17"/>
      <c r="H158" s="17" t="s">
        <v>476</v>
      </c>
      <c r="I158" s="17"/>
      <c r="J158" s="17"/>
    </row>
    <row r="159" spans="1:10">
      <c r="A159" t="s">
        <v>253</v>
      </c>
      <c r="D159" s="17"/>
      <c r="E159" s="17"/>
      <c r="F159" s="17"/>
      <c r="G159" s="17"/>
      <c r="H159" s="17" t="s">
        <v>477</v>
      </c>
      <c r="I159" s="17"/>
      <c r="J159" s="17"/>
    </row>
    <row r="160" spans="1:10">
      <c r="D160" s="17"/>
      <c r="E160" s="17"/>
      <c r="F160" s="17"/>
      <c r="G160" s="17"/>
      <c r="H160" s="17" t="s">
        <v>478</v>
      </c>
      <c r="I160" s="17"/>
      <c r="J160" s="17"/>
    </row>
    <row r="161" spans="1:10">
      <c r="A161" t="s">
        <v>254</v>
      </c>
      <c r="D161" s="17"/>
      <c r="E161" s="17"/>
      <c r="F161" s="17"/>
      <c r="G161" s="17"/>
      <c r="H161" s="17" t="s">
        <v>479</v>
      </c>
      <c r="I161" s="17"/>
      <c r="J161" s="17"/>
    </row>
    <row r="162" spans="1:10">
      <c r="D162" s="17"/>
      <c r="E162" s="17"/>
      <c r="F162" s="17"/>
      <c r="G162" s="17"/>
      <c r="H162" s="17" t="s">
        <v>480</v>
      </c>
      <c r="I162" s="17"/>
      <c r="J162" s="17"/>
    </row>
    <row r="163" spans="1:10">
      <c r="A163" t="s">
        <v>255</v>
      </c>
      <c r="D163" s="17"/>
      <c r="E163" s="17"/>
      <c r="F163" s="17"/>
      <c r="G163" s="17"/>
      <c r="H163" s="17" t="s">
        <v>481</v>
      </c>
      <c r="I163" s="17"/>
      <c r="J163" s="17"/>
    </row>
    <row r="164" spans="1:10">
      <c r="D164" s="17"/>
      <c r="E164" s="17"/>
      <c r="F164" s="17"/>
      <c r="G164" s="17"/>
      <c r="H164" s="17" t="s">
        <v>482</v>
      </c>
      <c r="I164" s="17"/>
      <c r="J164" s="17"/>
    </row>
    <row r="165" spans="1:10">
      <c r="A165" t="s">
        <v>256</v>
      </c>
      <c r="D165" s="17"/>
      <c r="E165" s="17"/>
      <c r="F165" s="17"/>
      <c r="G165" s="17"/>
      <c r="H165" s="17" t="s">
        <v>483</v>
      </c>
      <c r="I165" s="17"/>
      <c r="J165" s="17"/>
    </row>
    <row r="166" spans="1:10">
      <c r="D166" s="17"/>
      <c r="E166" s="17"/>
      <c r="F166" s="17"/>
      <c r="G166" s="17"/>
      <c r="H166" s="17" t="s">
        <v>484</v>
      </c>
      <c r="I166" s="17"/>
      <c r="J166" s="17"/>
    </row>
    <row r="167" spans="1:10">
      <c r="A167" t="s">
        <v>257</v>
      </c>
      <c r="D167" s="17"/>
      <c r="E167" s="17"/>
      <c r="F167" s="17"/>
      <c r="G167" s="17"/>
      <c r="H167" s="17" t="s">
        <v>485</v>
      </c>
      <c r="I167" s="17"/>
      <c r="J167" s="17"/>
    </row>
    <row r="168" spans="1:10">
      <c r="D168" s="17"/>
      <c r="E168" s="17"/>
      <c r="F168" s="17"/>
      <c r="G168" s="17"/>
      <c r="H168" s="17" t="s">
        <v>486</v>
      </c>
      <c r="I168" s="17"/>
      <c r="J168" s="17"/>
    </row>
    <row r="169" spans="1:10">
      <c r="A169" t="s">
        <v>258</v>
      </c>
      <c r="D169" s="17"/>
      <c r="E169" s="17"/>
      <c r="F169" s="17"/>
      <c r="G169" s="17"/>
      <c r="H169" s="17" t="s">
        <v>487</v>
      </c>
      <c r="I169" s="17"/>
      <c r="J169" s="17"/>
    </row>
    <row r="170" spans="1:10">
      <c r="D170" s="17"/>
      <c r="E170" s="17"/>
      <c r="F170" s="17"/>
      <c r="G170" s="17"/>
      <c r="H170" s="17" t="s">
        <v>488</v>
      </c>
      <c r="I170" s="17"/>
      <c r="J170" s="17"/>
    </row>
    <row r="171" spans="1:10">
      <c r="A171" t="s">
        <v>259</v>
      </c>
      <c r="D171" s="17"/>
      <c r="E171" s="17"/>
      <c r="F171" s="17"/>
      <c r="G171" s="17"/>
      <c r="H171" s="17" t="s">
        <v>489</v>
      </c>
      <c r="I171" s="17"/>
      <c r="J171" s="17"/>
    </row>
    <row r="172" spans="1:10">
      <c r="D172" s="17"/>
      <c r="E172" s="17"/>
      <c r="F172" s="17"/>
      <c r="G172" s="17"/>
      <c r="H172" s="17" t="s">
        <v>490</v>
      </c>
      <c r="I172" s="17"/>
      <c r="J172" s="17"/>
    </row>
    <row r="173" spans="1:10">
      <c r="A173" t="s">
        <v>260</v>
      </c>
      <c r="D173" s="17"/>
      <c r="E173" s="17"/>
      <c r="F173" s="17"/>
      <c r="G173" s="17"/>
      <c r="H173" s="17" t="s">
        <v>491</v>
      </c>
      <c r="I173" s="17"/>
      <c r="J173" s="17"/>
    </row>
    <row r="174" spans="1:10">
      <c r="D174" s="17"/>
      <c r="E174" s="17"/>
      <c r="F174" s="17"/>
      <c r="G174" s="17"/>
      <c r="H174" s="17" t="s">
        <v>492</v>
      </c>
      <c r="I174" s="17"/>
      <c r="J174" s="17"/>
    </row>
    <row r="175" spans="1:10">
      <c r="A175" t="s">
        <v>261</v>
      </c>
      <c r="D175" s="17"/>
      <c r="E175" s="17"/>
      <c r="F175" s="17"/>
      <c r="G175" s="17"/>
      <c r="H175" s="17" t="s">
        <v>493</v>
      </c>
      <c r="I175" s="17"/>
      <c r="J175" s="17"/>
    </row>
    <row r="176" spans="1:10">
      <c r="D176" s="17"/>
      <c r="E176" s="17"/>
      <c r="F176" s="17"/>
      <c r="G176" s="17"/>
      <c r="H176" s="17" t="s">
        <v>494</v>
      </c>
      <c r="I176" s="17"/>
      <c r="J176" s="17"/>
    </row>
    <row r="177" spans="1:10">
      <c r="A177" t="s">
        <v>262</v>
      </c>
      <c r="D177" s="17"/>
      <c r="E177" s="17"/>
      <c r="F177" s="17"/>
      <c r="G177" s="17"/>
      <c r="H177" s="17" t="s">
        <v>495</v>
      </c>
      <c r="I177" s="17"/>
      <c r="J177" s="17"/>
    </row>
    <row r="178" spans="1:10">
      <c r="D178" s="17"/>
      <c r="E178" s="17"/>
      <c r="F178" s="17"/>
      <c r="G178" s="17"/>
      <c r="H178" s="17" t="s">
        <v>496</v>
      </c>
      <c r="I178" s="17"/>
      <c r="J178" s="17"/>
    </row>
    <row r="179" spans="1:10">
      <c r="A179" t="s">
        <v>263</v>
      </c>
      <c r="D179" s="17"/>
      <c r="E179" s="17"/>
      <c r="F179" s="17"/>
      <c r="G179" s="17"/>
      <c r="H179" s="17" t="s">
        <v>497</v>
      </c>
      <c r="I179" s="17"/>
      <c r="J179" s="17"/>
    </row>
    <row r="180" spans="1:10">
      <c r="D180" s="17"/>
      <c r="E180" s="17"/>
      <c r="F180" s="17"/>
      <c r="G180" s="17"/>
      <c r="H180" s="17" t="s">
        <v>498</v>
      </c>
      <c r="I180" s="17"/>
      <c r="J180" s="17"/>
    </row>
    <row r="181" spans="1:10">
      <c r="A181" t="s">
        <v>264</v>
      </c>
      <c r="D181" s="17"/>
      <c r="E181" s="17"/>
      <c r="F181" s="17"/>
      <c r="G181" s="17"/>
      <c r="H181" s="17" t="s">
        <v>499</v>
      </c>
      <c r="I181" s="17"/>
      <c r="J181" s="17"/>
    </row>
    <row r="182" spans="1:10">
      <c r="D182" s="17"/>
      <c r="E182" s="17"/>
      <c r="F182" s="17"/>
      <c r="G182" s="17"/>
      <c r="H182" s="17" t="s">
        <v>500</v>
      </c>
      <c r="I182" s="17"/>
      <c r="J182" s="17"/>
    </row>
    <row r="183" spans="1:10">
      <c r="A183" t="s">
        <v>265</v>
      </c>
      <c r="D183" s="17"/>
      <c r="E183" s="17"/>
      <c r="F183" s="17"/>
      <c r="G183" s="17"/>
      <c r="H183" s="17" t="s">
        <v>501</v>
      </c>
      <c r="I183" s="17"/>
      <c r="J183" s="17"/>
    </row>
    <row r="184" spans="1:10">
      <c r="D184" s="17"/>
      <c r="E184" s="17"/>
      <c r="F184" s="17"/>
      <c r="G184" s="17"/>
      <c r="H184" s="17" t="s">
        <v>502</v>
      </c>
      <c r="I184" s="17"/>
      <c r="J184" s="17"/>
    </row>
    <row r="185" spans="1:10">
      <c r="A185" t="s">
        <v>266</v>
      </c>
      <c r="D185" s="17"/>
      <c r="E185" s="17"/>
      <c r="F185" s="17"/>
      <c r="G185" s="17"/>
      <c r="H185" s="17" t="s">
        <v>503</v>
      </c>
      <c r="I185" s="17"/>
      <c r="J185" s="17"/>
    </row>
    <row r="186" spans="1:10">
      <c r="D186" s="17"/>
      <c r="E186" s="17"/>
      <c r="F186" s="17"/>
      <c r="G186" s="17"/>
      <c r="H186" s="17" t="s">
        <v>504</v>
      </c>
      <c r="I186" s="17"/>
      <c r="J186" s="17"/>
    </row>
    <row r="187" spans="1:10">
      <c r="A187" t="s">
        <v>267</v>
      </c>
      <c r="D187" s="17"/>
      <c r="E187" s="17"/>
      <c r="F187" s="17"/>
      <c r="G187" s="17"/>
      <c r="H187" s="17" t="s">
        <v>505</v>
      </c>
      <c r="I187" s="17"/>
      <c r="J187" s="17"/>
    </row>
    <row r="188" spans="1:10">
      <c r="D188" s="17"/>
      <c r="E188" s="17"/>
      <c r="F188" s="17"/>
      <c r="G188" s="17"/>
      <c r="H188" s="17"/>
      <c r="I188" s="17"/>
      <c r="J188" s="17"/>
    </row>
    <row r="189" spans="1:10">
      <c r="A189" t="s">
        <v>268</v>
      </c>
      <c r="D189" s="17"/>
      <c r="E189" s="17"/>
      <c r="F189" s="17"/>
      <c r="G189" s="17"/>
      <c r="H189" s="17" t="s">
        <v>506</v>
      </c>
      <c r="I189" s="17"/>
      <c r="J189" s="17"/>
    </row>
    <row r="190" spans="1:10">
      <c r="D190" s="17"/>
      <c r="E190" s="17"/>
      <c r="F190" s="17"/>
      <c r="G190" s="17"/>
      <c r="H190" s="17" t="s">
        <v>507</v>
      </c>
      <c r="I190" s="17"/>
      <c r="J190" s="17"/>
    </row>
    <row r="191" spans="1:10">
      <c r="A191" t="s">
        <v>269</v>
      </c>
      <c r="D191" s="17"/>
      <c r="E191" s="17"/>
      <c r="F191" s="17"/>
      <c r="G191" s="17"/>
      <c r="H191" s="17"/>
      <c r="I191" s="17"/>
      <c r="J191" s="17"/>
    </row>
    <row r="192" spans="1:10">
      <c r="D192" s="17"/>
      <c r="E192" s="17"/>
      <c r="F192" s="17"/>
      <c r="G192" s="17"/>
      <c r="H192" s="17"/>
      <c r="I192" s="17"/>
      <c r="J192" s="17"/>
    </row>
    <row r="193" spans="1:18">
      <c r="A193" t="s">
        <v>270</v>
      </c>
      <c r="D193" s="17"/>
      <c r="E193" s="17"/>
      <c r="F193" s="17"/>
      <c r="G193" s="17"/>
      <c r="H193" s="17" t="s">
        <v>508</v>
      </c>
      <c r="I193" s="17"/>
      <c r="J193" s="17"/>
    </row>
    <row r="194" spans="1:18">
      <c r="D194" s="17"/>
      <c r="E194" s="17"/>
      <c r="F194" s="17"/>
      <c r="G194" s="17"/>
      <c r="H194" s="17" t="s">
        <v>509</v>
      </c>
      <c r="I194" s="17"/>
      <c r="J194" s="17"/>
    </row>
    <row r="195" spans="1:18">
      <c r="A195" t="s">
        <v>271</v>
      </c>
      <c r="D195" s="17"/>
      <c r="E195" s="17"/>
      <c r="F195" s="17"/>
      <c r="G195" s="17"/>
      <c r="H195" s="17" t="s">
        <v>510</v>
      </c>
      <c r="I195" s="17"/>
      <c r="J195" s="17"/>
    </row>
    <row r="196" spans="1:18">
      <c r="D196" s="17"/>
      <c r="E196" s="17"/>
      <c r="F196" s="17"/>
      <c r="G196" s="17"/>
      <c r="H196" s="17" t="s">
        <v>511</v>
      </c>
      <c r="I196" s="17"/>
      <c r="J196" s="17"/>
    </row>
    <row r="197" spans="1:18">
      <c r="A197" t="s">
        <v>272</v>
      </c>
      <c r="D197" s="17"/>
      <c r="E197" s="17"/>
      <c r="F197" s="17"/>
      <c r="G197" s="17"/>
      <c r="H197" s="17" t="s">
        <v>512</v>
      </c>
      <c r="I197" s="17"/>
      <c r="J197" s="17"/>
    </row>
    <row r="198" spans="1:18">
      <c r="D198" s="17"/>
      <c r="E198" s="17"/>
      <c r="F198" s="17"/>
      <c r="G198" s="17"/>
      <c r="H198" s="17" t="s">
        <v>513</v>
      </c>
      <c r="I198" s="17"/>
      <c r="J198" s="17"/>
      <c r="Q198" t="str">
        <f>MID(H198,95,4)</f>
        <v>87.0</v>
      </c>
      <c r="R198" s="94">
        <v>87</v>
      </c>
    </row>
    <row r="199" spans="1:18">
      <c r="A199" t="s">
        <v>273</v>
      </c>
      <c r="D199" s="17"/>
      <c r="E199" s="17"/>
      <c r="F199" s="17"/>
      <c r="G199" s="17"/>
      <c r="H199" s="17" t="s">
        <v>514</v>
      </c>
      <c r="I199" s="17"/>
      <c r="J199" s="17"/>
    </row>
    <row r="200" spans="1:18">
      <c r="D200" s="17"/>
      <c r="E200" s="17"/>
      <c r="F200" s="17"/>
      <c r="G200" s="17"/>
      <c r="H200" s="17" t="s">
        <v>515</v>
      </c>
      <c r="I200" s="17"/>
      <c r="J200" s="17"/>
    </row>
    <row r="201" spans="1:18">
      <c r="A201" t="s">
        <v>274</v>
      </c>
      <c r="D201" s="17"/>
      <c r="E201" s="17"/>
      <c r="F201" s="17"/>
      <c r="G201" s="17"/>
      <c r="H201" s="17" t="s">
        <v>516</v>
      </c>
      <c r="I201" s="17"/>
      <c r="J201" s="17"/>
    </row>
    <row r="202" spans="1:18">
      <c r="D202" s="17"/>
      <c r="E202" s="17"/>
      <c r="F202" s="17"/>
      <c r="G202" s="17"/>
      <c r="H202" s="17" t="s">
        <v>510</v>
      </c>
      <c r="I202" s="17"/>
      <c r="J202" s="17"/>
    </row>
    <row r="203" spans="1:18">
      <c r="A203" t="s">
        <v>275</v>
      </c>
      <c r="D203" s="17"/>
      <c r="E203" s="17"/>
      <c r="F203" s="17"/>
      <c r="G203" s="17"/>
      <c r="H203" s="17"/>
      <c r="I203" s="17"/>
      <c r="J203" s="17"/>
    </row>
    <row r="204" spans="1:18">
      <c r="D204" s="17"/>
      <c r="E204" s="17"/>
      <c r="F204" s="17"/>
      <c r="G204" s="17"/>
      <c r="H204" s="17" t="s">
        <v>517</v>
      </c>
      <c r="I204" s="17"/>
      <c r="J204" s="17"/>
    </row>
    <row r="205" spans="1:18">
      <c r="A205" t="s">
        <v>276</v>
      </c>
      <c r="D205" s="17"/>
      <c r="E205" s="17"/>
      <c r="F205" s="17"/>
      <c r="G205" s="17"/>
      <c r="H205" s="17" t="s">
        <v>509</v>
      </c>
      <c r="I205" s="17"/>
      <c r="J205" s="17"/>
    </row>
    <row r="206" spans="1:18">
      <c r="D206" s="17"/>
      <c r="E206" s="17"/>
      <c r="F206" s="17"/>
      <c r="G206" s="17"/>
      <c r="H206" s="17" t="s">
        <v>510</v>
      </c>
      <c r="I206" s="17"/>
      <c r="J206" s="17"/>
    </row>
    <row r="207" spans="1:18">
      <c r="A207" t="s">
        <v>277</v>
      </c>
      <c r="D207" s="17"/>
      <c r="E207" s="17"/>
      <c r="F207" s="17"/>
      <c r="G207" s="17"/>
      <c r="H207" s="17" t="s">
        <v>518</v>
      </c>
      <c r="I207" s="17"/>
      <c r="J207" s="17"/>
    </row>
    <row r="208" spans="1:18">
      <c r="D208" s="17"/>
      <c r="E208" s="17"/>
      <c r="F208" s="17"/>
      <c r="G208" s="17"/>
      <c r="H208" s="17" t="s">
        <v>512</v>
      </c>
      <c r="I208" s="17"/>
      <c r="J208" s="17"/>
    </row>
    <row r="209" spans="1:18">
      <c r="A209" t="s">
        <v>278</v>
      </c>
      <c r="D209" s="17"/>
      <c r="E209" s="17"/>
      <c r="F209" s="17"/>
      <c r="G209" s="17"/>
      <c r="H209" s="17" t="s">
        <v>519</v>
      </c>
      <c r="I209" s="17"/>
      <c r="J209" s="17"/>
      <c r="Q209" t="str">
        <f t="shared" ref="Q209" si="1">MID(H209,95,4)</f>
        <v>85.0</v>
      </c>
      <c r="R209" s="94">
        <v>85</v>
      </c>
    </row>
    <row r="210" spans="1:18">
      <c r="D210" s="17"/>
      <c r="E210" s="17"/>
      <c r="F210" s="17"/>
      <c r="G210" s="17"/>
      <c r="H210" s="17" t="s">
        <v>520</v>
      </c>
      <c r="I210" s="17"/>
      <c r="J210" s="17"/>
    </row>
    <row r="211" spans="1:18">
      <c r="A211" t="s">
        <v>279</v>
      </c>
      <c r="D211" s="17"/>
      <c r="E211" s="17"/>
      <c r="F211" s="17"/>
      <c r="G211" s="17"/>
      <c r="H211" s="17" t="s">
        <v>521</v>
      </c>
      <c r="I211" s="17"/>
      <c r="J211" s="17"/>
    </row>
    <row r="212" spans="1:18">
      <c r="D212" s="17"/>
      <c r="E212" s="17"/>
      <c r="F212" s="17"/>
      <c r="G212" s="17"/>
      <c r="H212" s="17" t="s">
        <v>522</v>
      </c>
      <c r="I212" s="17"/>
      <c r="J212" s="17"/>
    </row>
    <row r="213" spans="1:18">
      <c r="A213" t="s">
        <v>280</v>
      </c>
      <c r="D213" s="17"/>
      <c r="E213" s="17"/>
      <c r="F213" s="17"/>
      <c r="G213" s="17"/>
      <c r="H213" s="17" t="s">
        <v>510</v>
      </c>
      <c r="I213" s="17"/>
      <c r="J213" s="17"/>
    </row>
    <row r="214" spans="1:18">
      <c r="D214" s="17"/>
      <c r="E214" s="17"/>
      <c r="F214" s="17"/>
      <c r="G214" s="17"/>
      <c r="H214" s="17"/>
      <c r="I214" s="17"/>
      <c r="J214" s="17"/>
    </row>
    <row r="215" spans="1:18">
      <c r="A215" t="s">
        <v>281</v>
      </c>
      <c r="D215" s="17"/>
      <c r="E215" s="17"/>
      <c r="F215" s="17"/>
      <c r="G215" s="17"/>
      <c r="H215" s="17" t="s">
        <v>523</v>
      </c>
      <c r="I215" s="17"/>
      <c r="J215" s="17"/>
    </row>
    <row r="216" spans="1:18">
      <c r="D216" s="17"/>
      <c r="E216" s="17"/>
      <c r="F216" s="17"/>
      <c r="G216" s="17"/>
      <c r="H216" s="17" t="s">
        <v>509</v>
      </c>
      <c r="I216" s="17"/>
      <c r="J216" s="17"/>
    </row>
    <row r="217" spans="1:18">
      <c r="A217" t="s">
        <v>282</v>
      </c>
      <c r="D217" s="17"/>
      <c r="E217" s="17"/>
      <c r="F217" s="17"/>
      <c r="G217" s="17"/>
      <c r="H217" s="17" t="s">
        <v>510</v>
      </c>
      <c r="I217" s="17"/>
      <c r="J217" s="17"/>
    </row>
    <row r="218" spans="1:18">
      <c r="D218" s="17"/>
      <c r="E218" s="17"/>
      <c r="F218" s="17"/>
      <c r="G218" s="17"/>
      <c r="H218" s="17" t="s">
        <v>524</v>
      </c>
      <c r="I218" s="17"/>
      <c r="J218" s="17"/>
    </row>
    <row r="219" spans="1:18">
      <c r="A219" t="s">
        <v>283</v>
      </c>
      <c r="D219" s="17"/>
      <c r="E219" s="17"/>
      <c r="F219" s="17"/>
      <c r="G219" s="17"/>
      <c r="H219" s="17" t="s">
        <v>512</v>
      </c>
      <c r="I219" s="17"/>
      <c r="J219" s="17"/>
    </row>
    <row r="220" spans="1:18">
      <c r="D220" s="17"/>
      <c r="E220" s="17"/>
      <c r="F220" s="17"/>
      <c r="G220" s="17"/>
      <c r="H220" s="17" t="s">
        <v>525</v>
      </c>
      <c r="I220" s="17"/>
      <c r="J220" s="17"/>
      <c r="Q220" t="str">
        <f t="shared" ref="Q220" si="2">MID(H220,95,4)</f>
        <v>89.0</v>
      </c>
      <c r="R220" s="94">
        <v>89</v>
      </c>
    </row>
    <row r="221" spans="1:18">
      <c r="A221" t="s">
        <v>284</v>
      </c>
      <c r="D221" s="17"/>
      <c r="E221" s="17"/>
      <c r="F221" s="17"/>
      <c r="G221" s="17"/>
      <c r="H221" s="17" t="s">
        <v>526</v>
      </c>
      <c r="I221" s="17"/>
      <c r="J221" s="17"/>
    </row>
    <row r="222" spans="1:18">
      <c r="D222" s="17"/>
      <c r="E222" s="17"/>
      <c r="F222" s="17"/>
      <c r="G222" s="17"/>
      <c r="H222" s="17" t="s">
        <v>527</v>
      </c>
      <c r="I222" s="17"/>
      <c r="J222" s="17"/>
    </row>
    <row r="223" spans="1:18">
      <c r="A223" t="s">
        <v>285</v>
      </c>
      <c r="D223" s="17"/>
      <c r="E223" s="17"/>
      <c r="F223" s="17"/>
      <c r="G223" s="17"/>
      <c r="H223" s="17" t="s">
        <v>528</v>
      </c>
      <c r="I223" s="17"/>
      <c r="J223" s="17"/>
    </row>
    <row r="224" spans="1:18">
      <c r="D224" s="17"/>
      <c r="E224" s="17"/>
      <c r="F224" s="17"/>
      <c r="G224" s="17"/>
      <c r="H224" s="17" t="s">
        <v>510</v>
      </c>
      <c r="I224" s="17"/>
      <c r="J224" s="17"/>
    </row>
    <row r="225" spans="4:18">
      <c r="D225" s="17"/>
      <c r="E225" s="17"/>
      <c r="F225" s="17"/>
      <c r="G225" s="17"/>
      <c r="H225" s="17"/>
      <c r="I225" s="17"/>
      <c r="J225" s="17"/>
    </row>
    <row r="226" spans="4:18">
      <c r="D226" s="17"/>
      <c r="E226" s="17"/>
      <c r="F226" s="17"/>
      <c r="G226" s="17"/>
      <c r="H226" s="17" t="s">
        <v>529</v>
      </c>
      <c r="I226" s="17"/>
      <c r="J226" s="17"/>
    </row>
    <row r="227" spans="4:18">
      <c r="D227" s="17"/>
      <c r="E227" s="17"/>
      <c r="F227" s="17"/>
      <c r="G227" s="17"/>
      <c r="H227" s="17" t="s">
        <v>509</v>
      </c>
      <c r="I227" s="17"/>
      <c r="J227" s="17"/>
    </row>
    <row r="228" spans="4:18">
      <c r="D228" s="17"/>
      <c r="E228" s="17"/>
      <c r="F228" s="17"/>
      <c r="G228" s="17"/>
      <c r="H228" s="17" t="s">
        <v>510</v>
      </c>
      <c r="I228" s="17"/>
      <c r="J228" s="17"/>
    </row>
    <row r="229" spans="4:18">
      <c r="D229" s="17"/>
      <c r="E229" s="17"/>
      <c r="F229" s="17"/>
      <c r="G229" s="17"/>
      <c r="H229" s="17" t="s">
        <v>530</v>
      </c>
      <c r="I229" s="17"/>
      <c r="J229" s="17"/>
    </row>
    <row r="230" spans="4:18">
      <c r="D230" s="17"/>
      <c r="E230" s="17"/>
      <c r="F230" s="17"/>
      <c r="G230" s="17"/>
      <c r="H230" s="17" t="s">
        <v>512</v>
      </c>
      <c r="I230" s="17"/>
      <c r="J230" s="17"/>
    </row>
    <row r="231" spans="4:18">
      <c r="D231" s="17"/>
      <c r="E231" s="17"/>
      <c r="F231" s="17"/>
      <c r="G231" s="17"/>
      <c r="H231" s="17" t="s">
        <v>531</v>
      </c>
      <c r="I231" s="17"/>
      <c r="J231" s="17"/>
      <c r="Q231" t="str">
        <f t="shared" ref="Q231" si="3">MID(H231,95,4)</f>
        <v>83.0</v>
      </c>
      <c r="R231" s="94">
        <v>83</v>
      </c>
    </row>
    <row r="232" spans="4:18">
      <c r="D232" s="17"/>
      <c r="E232" s="17"/>
      <c r="F232" s="17"/>
      <c r="G232" s="17"/>
      <c r="H232" s="17" t="s">
        <v>532</v>
      </c>
      <c r="I232" s="17"/>
      <c r="J232" s="17"/>
    </row>
    <row r="233" spans="4:18">
      <c r="D233" s="17"/>
      <c r="E233" s="17"/>
      <c r="F233" s="17"/>
      <c r="G233" s="17"/>
      <c r="H233" s="17" t="s">
        <v>533</v>
      </c>
      <c r="I233" s="17"/>
      <c r="J233" s="17"/>
    </row>
    <row r="234" spans="4:18">
      <c r="D234" s="17"/>
      <c r="E234" s="17"/>
      <c r="F234" s="17"/>
      <c r="G234" s="17"/>
      <c r="H234" s="17" t="s">
        <v>534</v>
      </c>
      <c r="I234" s="17"/>
      <c r="J234" s="17"/>
      <c r="Q234" t="str">
        <f>MID(H234,95,4)</f>
        <v/>
      </c>
      <c r="R234" t="s">
        <v>776</v>
      </c>
    </row>
    <row r="235" spans="4:18">
      <c r="D235" s="17"/>
      <c r="E235" s="17"/>
      <c r="F235" s="17"/>
      <c r="G235" s="17"/>
      <c r="H235" s="17" t="s">
        <v>510</v>
      </c>
      <c r="I235" s="17"/>
      <c r="J235" s="17"/>
    </row>
    <row r="236" spans="4:18">
      <c r="D236" s="17"/>
      <c r="E236" s="17"/>
      <c r="F236" s="17"/>
      <c r="G236" s="17"/>
      <c r="H236" s="17"/>
      <c r="I236" s="17"/>
      <c r="J236" s="17"/>
    </row>
    <row r="237" spans="4:18">
      <c r="D237" s="17"/>
      <c r="E237" s="17"/>
      <c r="F237" s="17"/>
      <c r="G237" s="17"/>
      <c r="H237" s="17" t="s">
        <v>535</v>
      </c>
      <c r="I237" s="17"/>
      <c r="J237" s="17"/>
    </row>
    <row r="238" spans="4:18">
      <c r="D238" s="17"/>
      <c r="E238" s="17"/>
      <c r="F238" s="17"/>
      <c r="G238" s="17"/>
      <c r="H238" s="17" t="s">
        <v>509</v>
      </c>
      <c r="I238" s="17"/>
      <c r="J238" s="17"/>
    </row>
    <row r="239" spans="4:18">
      <c r="D239" s="17"/>
      <c r="E239" s="17"/>
      <c r="F239" s="17"/>
      <c r="G239" s="17"/>
      <c r="H239" s="17" t="s">
        <v>510</v>
      </c>
      <c r="I239" s="17"/>
      <c r="J239" s="17"/>
    </row>
    <row r="240" spans="4:18">
      <c r="D240" s="17"/>
      <c r="E240" s="17"/>
      <c r="F240" s="17"/>
      <c r="G240" s="17"/>
      <c r="H240" s="17" t="s">
        <v>536</v>
      </c>
      <c r="I240" s="17"/>
      <c r="J240" s="17"/>
    </row>
    <row r="241" spans="4:18">
      <c r="D241" s="17"/>
      <c r="E241" s="17"/>
      <c r="F241" s="17"/>
      <c r="G241" s="17"/>
      <c r="H241" s="17" t="s">
        <v>512</v>
      </c>
      <c r="I241" s="17"/>
      <c r="J241" s="17"/>
    </row>
    <row r="242" spans="4:18">
      <c r="D242" s="17"/>
      <c r="E242" s="17"/>
      <c r="F242" s="17"/>
      <c r="G242" s="17"/>
      <c r="H242" s="17" t="s">
        <v>537</v>
      </c>
      <c r="I242" s="17"/>
      <c r="J242" s="17"/>
      <c r="Q242" t="str">
        <f t="shared" ref="Q242:Q297" si="4">MID(H242,95,4)</f>
        <v>85.0</v>
      </c>
      <c r="R242" s="94">
        <v>85</v>
      </c>
    </row>
    <row r="243" spans="4:18">
      <c r="D243" s="17"/>
      <c r="E243" s="17"/>
      <c r="F243" s="17"/>
      <c r="G243" s="17"/>
      <c r="H243" s="17" t="s">
        <v>538</v>
      </c>
      <c r="I243" s="17"/>
      <c r="J243" s="17"/>
    </row>
    <row r="244" spans="4:18">
      <c r="D244" s="17"/>
      <c r="E244" s="17"/>
      <c r="F244" s="17"/>
      <c r="G244" s="17"/>
      <c r="H244" s="17" t="s">
        <v>539</v>
      </c>
      <c r="I244" s="17"/>
      <c r="J244" s="17"/>
    </row>
    <row r="245" spans="4:18">
      <c r="D245" s="17"/>
      <c r="E245" s="17"/>
      <c r="F245" s="17"/>
      <c r="G245" s="17"/>
      <c r="H245" s="17" t="s">
        <v>540</v>
      </c>
      <c r="I245" s="17"/>
      <c r="J245" s="17"/>
      <c r="Q245" t="str">
        <f t="shared" ref="Q245" si="5">MID(H245,95,4)</f>
        <v/>
      </c>
      <c r="R245" t="s">
        <v>776</v>
      </c>
    </row>
    <row r="246" spans="4:18">
      <c r="D246" s="17"/>
      <c r="E246" s="17"/>
      <c r="F246" s="17"/>
      <c r="G246" s="17"/>
      <c r="H246" s="17" t="s">
        <v>510</v>
      </c>
      <c r="I246" s="17"/>
      <c r="J246" s="17"/>
    </row>
    <row r="247" spans="4:18">
      <c r="D247" s="17"/>
      <c r="E247" s="17"/>
      <c r="F247" s="17"/>
      <c r="G247" s="17"/>
      <c r="H247" s="17"/>
      <c r="I247" s="17"/>
      <c r="J247" s="17"/>
    </row>
    <row r="248" spans="4:18">
      <c r="D248" s="17"/>
      <c r="E248" s="17"/>
      <c r="F248" s="17"/>
      <c r="G248" s="17"/>
      <c r="H248" s="17" t="s">
        <v>541</v>
      </c>
      <c r="I248" s="17"/>
      <c r="J248" s="17"/>
    </row>
    <row r="249" spans="4:18">
      <c r="D249" s="17"/>
      <c r="E249" s="17"/>
      <c r="F249" s="17"/>
      <c r="G249" s="17"/>
      <c r="H249" s="17" t="s">
        <v>509</v>
      </c>
      <c r="I249" s="17"/>
      <c r="J249" s="17"/>
    </row>
    <row r="250" spans="4:18">
      <c r="D250" s="17"/>
      <c r="E250" s="17"/>
      <c r="F250" s="17"/>
      <c r="G250" s="17"/>
      <c r="H250" s="17" t="s">
        <v>510</v>
      </c>
      <c r="I250" s="17"/>
      <c r="J250" s="17"/>
    </row>
    <row r="251" spans="4:18">
      <c r="D251" s="17"/>
      <c r="E251" s="17"/>
      <c r="F251" s="17"/>
      <c r="G251" s="17"/>
      <c r="H251" s="17" t="s">
        <v>542</v>
      </c>
      <c r="I251" s="17"/>
      <c r="J251" s="17"/>
    </row>
    <row r="252" spans="4:18">
      <c r="D252" s="17"/>
      <c r="E252" s="17"/>
      <c r="F252" s="17"/>
      <c r="G252" s="17"/>
      <c r="H252" s="17" t="s">
        <v>512</v>
      </c>
      <c r="I252" s="17"/>
      <c r="J252" s="17"/>
    </row>
    <row r="253" spans="4:18">
      <c r="D253" s="17"/>
      <c r="E253" s="17"/>
      <c r="F253" s="17"/>
      <c r="G253" s="17"/>
      <c r="H253" s="17" t="s">
        <v>543</v>
      </c>
      <c r="I253" s="17"/>
      <c r="J253" s="17"/>
      <c r="Q253" t="str">
        <f t="shared" si="4"/>
        <v>86.0</v>
      </c>
      <c r="R253" s="94">
        <v>86</v>
      </c>
    </row>
    <row r="254" spans="4:18">
      <c r="D254" s="17"/>
      <c r="E254" s="17"/>
      <c r="F254" s="17"/>
      <c r="G254" s="17"/>
      <c r="H254" s="17" t="s">
        <v>544</v>
      </c>
      <c r="I254" s="17"/>
      <c r="J254" s="17"/>
    </row>
    <row r="255" spans="4:18">
      <c r="D255" s="17"/>
      <c r="E255" s="17"/>
      <c r="F255" s="17"/>
      <c r="G255" s="17"/>
      <c r="H255" s="17" t="s">
        <v>545</v>
      </c>
      <c r="I255" s="17"/>
      <c r="J255" s="17"/>
    </row>
    <row r="256" spans="4:18">
      <c r="D256" s="17"/>
      <c r="E256" s="17"/>
      <c r="F256" s="17"/>
      <c r="G256" s="17"/>
      <c r="H256" s="17" t="s">
        <v>546</v>
      </c>
      <c r="I256" s="17"/>
      <c r="J256" s="17"/>
      <c r="Q256" t="str">
        <f t="shared" ref="Q256" si="6">MID(H256,95,4)</f>
        <v/>
      </c>
      <c r="R256" t="s">
        <v>776</v>
      </c>
    </row>
    <row r="257" spans="4:18">
      <c r="D257" s="17"/>
      <c r="E257" s="17"/>
      <c r="F257" s="17"/>
      <c r="G257" s="17"/>
      <c r="H257" s="17" t="s">
        <v>510</v>
      </c>
      <c r="I257" s="17"/>
      <c r="J257" s="17"/>
    </row>
    <row r="258" spans="4:18">
      <c r="D258" s="17"/>
      <c r="E258" s="17"/>
      <c r="F258" s="17"/>
      <c r="G258" s="17"/>
      <c r="H258" s="17"/>
      <c r="I258" s="17"/>
      <c r="J258" s="17"/>
    </row>
    <row r="259" spans="4:18">
      <c r="D259" s="17"/>
      <c r="E259" s="17"/>
      <c r="F259" s="17"/>
      <c r="G259" s="17"/>
      <c r="H259" s="17" t="s">
        <v>547</v>
      </c>
      <c r="I259" s="17"/>
      <c r="J259" s="17"/>
    </row>
    <row r="260" spans="4:18">
      <c r="D260" s="17"/>
      <c r="E260" s="17"/>
      <c r="F260" s="17"/>
      <c r="G260" s="17"/>
      <c r="H260" s="17" t="s">
        <v>509</v>
      </c>
      <c r="I260" s="17"/>
      <c r="J260" s="17"/>
    </row>
    <row r="261" spans="4:18">
      <c r="D261" s="17"/>
      <c r="E261" s="17"/>
      <c r="F261" s="17"/>
      <c r="G261" s="17"/>
      <c r="H261" s="17" t="s">
        <v>510</v>
      </c>
      <c r="I261" s="17"/>
      <c r="J261" s="17"/>
    </row>
    <row r="262" spans="4:18">
      <c r="D262" s="17"/>
      <c r="E262" s="17"/>
      <c r="F262" s="17"/>
      <c r="G262" s="17"/>
      <c r="H262" s="17" t="s">
        <v>548</v>
      </c>
      <c r="I262" s="17"/>
      <c r="J262" s="17"/>
    </row>
    <row r="263" spans="4:18">
      <c r="D263" s="17"/>
      <c r="E263" s="17"/>
      <c r="F263" s="17"/>
      <c r="G263" s="17"/>
      <c r="H263" s="17" t="s">
        <v>512</v>
      </c>
      <c r="I263" s="17"/>
      <c r="J263" s="17"/>
    </row>
    <row r="264" spans="4:18">
      <c r="D264" s="17"/>
      <c r="E264" s="17"/>
      <c r="F264" s="17"/>
      <c r="G264" s="17"/>
      <c r="H264" s="17" t="s">
        <v>549</v>
      </c>
      <c r="I264" s="17"/>
      <c r="J264" s="17"/>
      <c r="Q264" t="str">
        <f t="shared" si="4"/>
        <v>88.0</v>
      </c>
      <c r="R264" s="94">
        <v>88</v>
      </c>
    </row>
    <row r="265" spans="4:18">
      <c r="D265" s="17"/>
      <c r="E265" s="17"/>
      <c r="F265" s="17"/>
      <c r="G265" s="17"/>
      <c r="H265" s="17" t="s">
        <v>550</v>
      </c>
      <c r="I265" s="17"/>
      <c r="J265" s="17"/>
    </row>
    <row r="266" spans="4:18">
      <c r="D266" s="17"/>
      <c r="E266" s="17"/>
      <c r="F266" s="17"/>
      <c r="G266" s="17"/>
      <c r="H266" s="17" t="s">
        <v>551</v>
      </c>
      <c r="I266" s="17"/>
      <c r="J266" s="17"/>
    </row>
    <row r="267" spans="4:18">
      <c r="D267" s="17"/>
      <c r="E267" s="17"/>
      <c r="F267" s="17"/>
      <c r="G267" s="17"/>
      <c r="H267" s="17" t="s">
        <v>552</v>
      </c>
      <c r="I267" s="17"/>
      <c r="J267" s="17"/>
      <c r="Q267" t="str">
        <f t="shared" ref="Q267" si="7">MID(H267,95,4)</f>
        <v/>
      </c>
      <c r="R267" t="s">
        <v>776</v>
      </c>
    </row>
    <row r="268" spans="4:18">
      <c r="D268" s="17"/>
      <c r="E268" s="17"/>
      <c r="F268" s="17"/>
      <c r="G268" s="17"/>
      <c r="H268" s="17" t="s">
        <v>510</v>
      </c>
      <c r="I268" s="17"/>
      <c r="J268" s="17"/>
    </row>
    <row r="269" spans="4:18">
      <c r="D269" s="17"/>
      <c r="E269" s="17"/>
      <c r="F269" s="17"/>
      <c r="G269" s="17"/>
      <c r="H269" s="17"/>
      <c r="I269" s="17"/>
      <c r="J269" s="17"/>
    </row>
    <row r="270" spans="4:18">
      <c r="D270" s="17"/>
      <c r="E270" s="17"/>
      <c r="F270" s="17"/>
      <c r="G270" s="17"/>
      <c r="H270" s="17" t="s">
        <v>553</v>
      </c>
      <c r="I270" s="17"/>
      <c r="J270" s="17"/>
    </row>
    <row r="271" spans="4:18">
      <c r="D271" s="17"/>
      <c r="E271" s="17"/>
      <c r="F271" s="17"/>
      <c r="G271" s="17"/>
      <c r="H271" s="17" t="s">
        <v>509</v>
      </c>
      <c r="I271" s="17"/>
      <c r="J271" s="17"/>
    </row>
    <row r="272" spans="4:18">
      <c r="D272" s="17"/>
      <c r="E272" s="17"/>
      <c r="F272" s="17"/>
      <c r="G272" s="17"/>
      <c r="H272" s="17" t="s">
        <v>510</v>
      </c>
      <c r="I272" s="17"/>
      <c r="J272" s="17"/>
    </row>
    <row r="273" spans="4:18">
      <c r="D273" s="17"/>
      <c r="E273" s="17"/>
      <c r="F273" s="17"/>
      <c r="G273" s="17"/>
      <c r="H273" s="17" t="s">
        <v>554</v>
      </c>
      <c r="I273" s="17"/>
      <c r="J273" s="17"/>
    </row>
    <row r="274" spans="4:18">
      <c r="D274" s="17"/>
      <c r="E274" s="17"/>
      <c r="F274" s="17"/>
      <c r="G274" s="17"/>
      <c r="H274" s="17" t="s">
        <v>512</v>
      </c>
      <c r="I274" s="17"/>
      <c r="J274" s="17"/>
    </row>
    <row r="275" spans="4:18">
      <c r="D275" s="17"/>
      <c r="E275" s="17"/>
      <c r="F275" s="17"/>
      <c r="G275" s="17"/>
      <c r="H275" s="17" t="s">
        <v>555</v>
      </c>
      <c r="I275" s="17"/>
      <c r="J275" s="17"/>
      <c r="Q275" t="str">
        <f t="shared" si="4"/>
        <v>90.0</v>
      </c>
      <c r="R275" s="94">
        <v>90</v>
      </c>
    </row>
    <row r="276" spans="4:18">
      <c r="D276" s="17"/>
      <c r="E276" s="17"/>
      <c r="F276" s="17"/>
      <c r="G276" s="17"/>
      <c r="H276" s="17" t="s">
        <v>556</v>
      </c>
      <c r="I276" s="17"/>
      <c r="J276" s="17"/>
    </row>
    <row r="277" spans="4:18">
      <c r="D277" s="17"/>
      <c r="E277" s="17"/>
      <c r="F277" s="17"/>
      <c r="G277" s="17"/>
      <c r="H277" s="17" t="s">
        <v>557</v>
      </c>
      <c r="I277" s="17"/>
      <c r="J277" s="17"/>
    </row>
    <row r="278" spans="4:18">
      <c r="D278" s="17"/>
      <c r="E278" s="17"/>
      <c r="F278" s="17"/>
      <c r="G278" s="17"/>
      <c r="H278" s="17" t="s">
        <v>558</v>
      </c>
      <c r="I278" s="17"/>
      <c r="J278" s="17"/>
      <c r="Q278" t="str">
        <f t="shared" ref="Q278" si="8">MID(H278,95,4)</f>
        <v/>
      </c>
      <c r="R278" t="s">
        <v>776</v>
      </c>
    </row>
    <row r="279" spans="4:18">
      <c r="D279" s="17"/>
      <c r="E279" s="17"/>
      <c r="F279" s="17"/>
      <c r="G279" s="17"/>
      <c r="H279" s="17" t="s">
        <v>510</v>
      </c>
      <c r="I279" s="17"/>
      <c r="J279" s="17"/>
    </row>
    <row r="280" spans="4:18">
      <c r="D280" s="17"/>
      <c r="E280" s="17"/>
      <c r="F280" s="17"/>
      <c r="G280" s="17"/>
      <c r="H280" s="17"/>
      <c r="I280" s="17"/>
      <c r="J280" s="17"/>
    </row>
    <row r="281" spans="4:18">
      <c r="D281" s="17"/>
      <c r="E281" s="17"/>
      <c r="F281" s="17"/>
      <c r="G281" s="17"/>
      <c r="H281" s="17" t="s">
        <v>559</v>
      </c>
      <c r="I281" s="17"/>
      <c r="J281" s="17"/>
    </row>
    <row r="282" spans="4:18">
      <c r="D282" s="17"/>
      <c r="E282" s="17"/>
      <c r="F282" s="17"/>
      <c r="G282" s="17"/>
      <c r="H282" s="17" t="s">
        <v>509</v>
      </c>
      <c r="I282" s="17"/>
      <c r="J282" s="17"/>
    </row>
    <row r="283" spans="4:18">
      <c r="D283" s="17"/>
      <c r="E283" s="17"/>
      <c r="F283" s="17"/>
      <c r="G283" s="17"/>
      <c r="H283" s="17" t="s">
        <v>510</v>
      </c>
      <c r="I283" s="17"/>
      <c r="J283" s="17"/>
    </row>
    <row r="284" spans="4:18">
      <c r="D284" s="17"/>
      <c r="E284" s="17"/>
      <c r="F284" s="17"/>
      <c r="G284" s="17"/>
      <c r="H284" s="17" t="s">
        <v>560</v>
      </c>
      <c r="I284" s="17"/>
      <c r="J284" s="17"/>
    </row>
    <row r="285" spans="4:18">
      <c r="D285" s="17"/>
      <c r="E285" s="17"/>
      <c r="F285" s="17"/>
      <c r="G285" s="17"/>
      <c r="H285" s="17" t="s">
        <v>512</v>
      </c>
      <c r="I285" s="17"/>
      <c r="J285" s="17"/>
    </row>
    <row r="286" spans="4:18">
      <c r="D286" s="17"/>
      <c r="E286" s="17"/>
      <c r="F286" s="17"/>
      <c r="G286" s="17"/>
      <c r="H286" s="17" t="s">
        <v>561</v>
      </c>
      <c r="I286" s="17"/>
      <c r="J286" s="17"/>
      <c r="Q286" t="str">
        <f t="shared" si="4"/>
        <v>87.0</v>
      </c>
      <c r="R286" s="94">
        <v>87</v>
      </c>
    </row>
    <row r="287" spans="4:18">
      <c r="D287" s="17"/>
      <c r="E287" s="17"/>
      <c r="F287" s="17"/>
      <c r="G287" s="17"/>
      <c r="H287" s="17" t="s">
        <v>562</v>
      </c>
      <c r="I287" s="17"/>
      <c r="J287" s="17"/>
    </row>
    <row r="288" spans="4:18">
      <c r="D288" s="17"/>
      <c r="E288" s="17"/>
      <c r="F288" s="17"/>
      <c r="G288" s="17"/>
      <c r="H288" s="17" t="s">
        <v>563</v>
      </c>
      <c r="I288" s="17"/>
      <c r="J288" s="17"/>
    </row>
    <row r="289" spans="4:18">
      <c r="D289" s="17"/>
      <c r="E289" s="17"/>
      <c r="F289" s="17"/>
      <c r="G289" s="17"/>
      <c r="H289" s="17" t="s">
        <v>564</v>
      </c>
      <c r="I289" s="17"/>
      <c r="J289" s="17"/>
      <c r="Q289" t="str">
        <f t="shared" ref="Q289" si="9">MID(H289,95,4)</f>
        <v/>
      </c>
      <c r="R289" t="s">
        <v>776</v>
      </c>
    </row>
    <row r="290" spans="4:18">
      <c r="D290" s="17"/>
      <c r="E290" s="17"/>
      <c r="F290" s="17"/>
      <c r="G290" s="17"/>
      <c r="H290" s="17" t="s">
        <v>510</v>
      </c>
      <c r="I290" s="17"/>
      <c r="J290" s="17"/>
    </row>
    <row r="291" spans="4:18">
      <c r="D291" s="17"/>
      <c r="E291" s="17"/>
      <c r="F291" s="17"/>
      <c r="G291" s="17"/>
      <c r="H291" s="17"/>
      <c r="I291" s="17"/>
      <c r="J291" s="17"/>
    </row>
    <row r="292" spans="4:18">
      <c r="D292" s="17"/>
      <c r="E292" s="17"/>
      <c r="F292" s="17"/>
      <c r="G292" s="17"/>
      <c r="H292" s="17" t="s">
        <v>565</v>
      </c>
      <c r="I292" s="17"/>
      <c r="J292" s="17"/>
    </row>
    <row r="293" spans="4:18">
      <c r="D293" s="17"/>
      <c r="E293" s="17"/>
      <c r="F293" s="17"/>
      <c r="G293" s="17"/>
      <c r="H293" s="17" t="s">
        <v>509</v>
      </c>
      <c r="I293" s="17"/>
      <c r="J293" s="17"/>
    </row>
    <row r="294" spans="4:18">
      <c r="D294" s="17"/>
      <c r="E294" s="17"/>
      <c r="F294" s="17"/>
      <c r="G294" s="17"/>
      <c r="H294" s="17" t="s">
        <v>510</v>
      </c>
      <c r="I294" s="17"/>
      <c r="J294" s="17"/>
    </row>
    <row r="295" spans="4:18">
      <c r="D295" s="17"/>
      <c r="E295" s="17"/>
      <c r="F295" s="17"/>
      <c r="G295" s="17"/>
      <c r="H295" s="17" t="s">
        <v>566</v>
      </c>
      <c r="I295" s="17"/>
      <c r="J295" s="17"/>
    </row>
    <row r="296" spans="4:18">
      <c r="D296" s="17"/>
      <c r="E296" s="17"/>
      <c r="F296" s="17"/>
      <c r="G296" s="17"/>
      <c r="H296" s="17" t="s">
        <v>512</v>
      </c>
      <c r="I296" s="17"/>
      <c r="J296" s="17"/>
    </row>
    <row r="297" spans="4:18">
      <c r="D297" s="17"/>
      <c r="E297" s="17"/>
      <c r="F297" s="17"/>
      <c r="G297" s="17"/>
      <c r="H297" s="17" t="s">
        <v>567</v>
      </c>
      <c r="I297" s="17"/>
      <c r="J297" s="17"/>
      <c r="Q297" t="str">
        <f t="shared" si="4"/>
        <v>85.0</v>
      </c>
      <c r="R297" s="94">
        <v>85</v>
      </c>
    </row>
    <row r="298" spans="4:18">
      <c r="D298" s="17"/>
      <c r="E298" s="17"/>
      <c r="F298" s="17"/>
      <c r="G298" s="17"/>
      <c r="H298" s="17" t="s">
        <v>568</v>
      </c>
      <c r="I298" s="17"/>
      <c r="J298" s="17"/>
    </row>
    <row r="299" spans="4:18">
      <c r="D299" s="17"/>
      <c r="E299" s="17"/>
      <c r="F299" s="17"/>
      <c r="G299" s="17"/>
      <c r="H299" s="17" t="s">
        <v>569</v>
      </c>
      <c r="I299" s="17"/>
      <c r="J299" s="17"/>
    </row>
    <row r="300" spans="4:18">
      <c r="D300" s="17"/>
      <c r="E300" s="17"/>
      <c r="F300" s="17"/>
      <c r="G300" s="17"/>
      <c r="H300" s="17" t="s">
        <v>570</v>
      </c>
      <c r="I300" s="17"/>
      <c r="J300" s="17"/>
      <c r="Q300" t="str">
        <f t="shared" ref="Q300" si="10">MID(H300,95,4)</f>
        <v/>
      </c>
      <c r="R300" t="s">
        <v>776</v>
      </c>
    </row>
    <row r="301" spans="4:18">
      <c r="D301" s="17"/>
      <c r="E301" s="17"/>
      <c r="F301" s="17"/>
      <c r="G301" s="17"/>
      <c r="H301" s="17" t="s">
        <v>510</v>
      </c>
      <c r="I301" s="17"/>
      <c r="J301" s="17"/>
    </row>
    <row r="302" spans="4:18">
      <c r="D302" s="17"/>
      <c r="E302" s="17"/>
      <c r="F302" s="17"/>
      <c r="G302" s="17"/>
      <c r="H302" s="17"/>
      <c r="I302" s="17"/>
      <c r="J302" s="17"/>
    </row>
    <row r="303" spans="4:18">
      <c r="D303" s="17"/>
      <c r="E303" s="17"/>
      <c r="F303" s="17"/>
      <c r="G303" s="17"/>
      <c r="H303" s="17" t="s">
        <v>571</v>
      </c>
      <c r="I303" s="17"/>
      <c r="J303" s="17"/>
    </row>
    <row r="304" spans="4:18">
      <c r="D304" s="17"/>
      <c r="E304" s="17"/>
      <c r="F304" s="17"/>
      <c r="G304" s="17"/>
      <c r="H304" s="17" t="s">
        <v>509</v>
      </c>
      <c r="I304" s="17"/>
      <c r="J304" s="17"/>
    </row>
    <row r="305" spans="4:18">
      <c r="D305" s="17"/>
      <c r="E305" s="17"/>
      <c r="F305" s="17"/>
      <c r="G305" s="17"/>
      <c r="H305" s="17" t="s">
        <v>510</v>
      </c>
      <c r="I305" s="17"/>
      <c r="J305" s="17"/>
    </row>
    <row r="306" spans="4:18">
      <c r="D306" s="17"/>
      <c r="E306" s="17"/>
      <c r="F306" s="17"/>
      <c r="G306" s="17"/>
      <c r="H306" s="17" t="s">
        <v>572</v>
      </c>
      <c r="I306" s="17"/>
      <c r="J306" s="17"/>
    </row>
    <row r="307" spans="4:18">
      <c r="D307" s="17"/>
      <c r="E307" s="17"/>
      <c r="F307" s="17"/>
      <c r="G307" s="17"/>
      <c r="H307" s="17" t="s">
        <v>512</v>
      </c>
      <c r="I307" s="17"/>
      <c r="J307" s="17"/>
    </row>
    <row r="308" spans="4:18">
      <c r="D308" s="17"/>
      <c r="E308" s="17"/>
      <c r="F308" s="17"/>
      <c r="G308" s="17"/>
      <c r="H308" s="17" t="s">
        <v>573</v>
      </c>
      <c r="I308" s="17"/>
      <c r="J308" s="17"/>
      <c r="Q308" t="str">
        <f t="shared" ref="Q308:Q363" si="11">MID(H308,95,4)</f>
        <v>92.0</v>
      </c>
      <c r="R308" s="94">
        <v>92</v>
      </c>
    </row>
    <row r="309" spans="4:18">
      <c r="D309" s="17"/>
      <c r="E309" s="17"/>
      <c r="F309" s="17"/>
      <c r="G309" s="17"/>
      <c r="H309" s="17" t="s">
        <v>574</v>
      </c>
      <c r="I309" s="17"/>
      <c r="J309" s="17"/>
    </row>
    <row r="310" spans="4:18">
      <c r="D310" s="17"/>
      <c r="E310" s="17"/>
      <c r="F310" s="17"/>
      <c r="G310" s="17"/>
      <c r="H310" s="17" t="s">
        <v>575</v>
      </c>
      <c r="I310" s="17"/>
      <c r="J310" s="17"/>
    </row>
    <row r="311" spans="4:18">
      <c r="D311" s="17"/>
      <c r="E311" s="17"/>
      <c r="F311" s="17"/>
      <c r="G311" s="17"/>
      <c r="H311" s="17" t="s">
        <v>570</v>
      </c>
      <c r="I311" s="17"/>
      <c r="J311" s="17"/>
      <c r="Q311" t="str">
        <f t="shared" ref="Q311" si="12">MID(H311,95,4)</f>
        <v/>
      </c>
      <c r="R311" t="s">
        <v>776</v>
      </c>
    </row>
    <row r="312" spans="4:18">
      <c r="D312" s="17"/>
      <c r="E312" s="17"/>
      <c r="F312" s="17"/>
      <c r="G312" s="17"/>
      <c r="H312" s="17" t="s">
        <v>510</v>
      </c>
      <c r="I312" s="17"/>
      <c r="J312" s="17"/>
    </row>
    <row r="313" spans="4:18">
      <c r="D313" s="17"/>
      <c r="E313" s="17"/>
      <c r="F313" s="17"/>
      <c r="G313" s="17"/>
      <c r="H313" s="17"/>
      <c r="I313" s="17"/>
      <c r="J313" s="17"/>
    </row>
    <row r="314" spans="4:18">
      <c r="D314" s="17"/>
      <c r="E314" s="17"/>
      <c r="F314" s="17"/>
      <c r="G314" s="17"/>
      <c r="H314" s="17" t="s">
        <v>576</v>
      </c>
      <c r="I314" s="17"/>
      <c r="J314" s="17"/>
    </row>
    <row r="315" spans="4:18">
      <c r="D315" s="17"/>
      <c r="E315" s="17"/>
      <c r="F315" s="17"/>
      <c r="G315" s="17"/>
      <c r="H315" s="17" t="s">
        <v>509</v>
      </c>
      <c r="I315" s="17"/>
      <c r="J315" s="17"/>
    </row>
    <row r="316" spans="4:18">
      <c r="D316" s="17"/>
      <c r="E316" s="17"/>
      <c r="F316" s="17"/>
      <c r="G316" s="17"/>
      <c r="H316" s="17" t="s">
        <v>510</v>
      </c>
      <c r="I316" s="17"/>
      <c r="J316" s="17"/>
    </row>
    <row r="317" spans="4:18">
      <c r="D317" s="17"/>
      <c r="E317" s="17"/>
      <c r="F317" s="17"/>
      <c r="G317" s="17"/>
      <c r="H317" s="17" t="s">
        <v>577</v>
      </c>
      <c r="I317" s="17"/>
      <c r="J317" s="17"/>
    </row>
    <row r="318" spans="4:18">
      <c r="D318" s="17"/>
      <c r="E318" s="17"/>
      <c r="F318" s="17"/>
      <c r="G318" s="17"/>
      <c r="H318" s="17" t="s">
        <v>512</v>
      </c>
      <c r="I318" s="17"/>
      <c r="J318" s="17"/>
    </row>
    <row r="319" spans="4:18">
      <c r="D319" s="17"/>
      <c r="E319" s="17"/>
      <c r="F319" s="17"/>
      <c r="G319" s="17"/>
      <c r="H319" s="17" t="s">
        <v>578</v>
      </c>
      <c r="I319" s="17"/>
      <c r="J319" s="17"/>
      <c r="Q319" t="str">
        <f t="shared" si="11"/>
        <v>83.0</v>
      </c>
      <c r="R319" s="94">
        <v>83</v>
      </c>
    </row>
    <row r="320" spans="4:18">
      <c r="D320" s="17"/>
      <c r="E320" s="17"/>
      <c r="F320" s="17"/>
      <c r="G320" s="17"/>
      <c r="H320" s="17" t="s">
        <v>579</v>
      </c>
      <c r="I320" s="17"/>
      <c r="J320" s="17"/>
    </row>
    <row r="321" spans="4:18">
      <c r="D321" s="17"/>
      <c r="E321" s="17"/>
      <c r="F321" s="17"/>
      <c r="G321" s="17"/>
      <c r="H321" s="17" t="s">
        <v>580</v>
      </c>
      <c r="I321" s="17"/>
      <c r="J321" s="17"/>
    </row>
    <row r="322" spans="4:18">
      <c r="D322" s="17"/>
      <c r="E322" s="17"/>
      <c r="F322" s="17"/>
      <c r="G322" s="17"/>
      <c r="H322" s="17" t="s">
        <v>581</v>
      </c>
      <c r="I322" s="17"/>
      <c r="J322" s="17"/>
      <c r="Q322" t="str">
        <f t="shared" ref="Q322" si="13">MID(H322,95,4)</f>
        <v/>
      </c>
      <c r="R322" t="s">
        <v>776</v>
      </c>
    </row>
    <row r="323" spans="4:18">
      <c r="D323" s="17"/>
      <c r="E323" s="17"/>
      <c r="F323" s="17"/>
      <c r="G323" s="17"/>
      <c r="H323" s="17" t="s">
        <v>510</v>
      </c>
      <c r="I323" s="17"/>
      <c r="J323" s="17"/>
    </row>
    <row r="324" spans="4:18">
      <c r="D324" s="17"/>
      <c r="E324" s="17"/>
      <c r="F324" s="17"/>
      <c r="G324" s="17"/>
      <c r="H324" s="17"/>
      <c r="I324" s="17"/>
      <c r="J324" s="17"/>
    </row>
    <row r="325" spans="4:18">
      <c r="D325" s="17"/>
      <c r="E325" s="17"/>
      <c r="F325" s="17"/>
      <c r="G325" s="17"/>
      <c r="H325" s="17" t="s">
        <v>582</v>
      </c>
      <c r="I325" s="17"/>
      <c r="J325" s="17"/>
    </row>
    <row r="326" spans="4:18">
      <c r="D326" s="17"/>
      <c r="E326" s="17"/>
      <c r="F326" s="17"/>
      <c r="G326" s="17"/>
      <c r="H326" s="17" t="s">
        <v>509</v>
      </c>
      <c r="I326" s="17"/>
      <c r="J326" s="17"/>
    </row>
    <row r="327" spans="4:18">
      <c r="D327" s="17"/>
      <c r="E327" s="17"/>
      <c r="F327" s="17"/>
      <c r="G327" s="17"/>
      <c r="H327" s="17" t="s">
        <v>510</v>
      </c>
      <c r="I327" s="17"/>
      <c r="J327" s="17"/>
    </row>
    <row r="328" spans="4:18">
      <c r="D328" s="17"/>
      <c r="E328" s="17"/>
      <c r="F328" s="17"/>
      <c r="G328" s="17"/>
      <c r="H328" s="17" t="s">
        <v>583</v>
      </c>
      <c r="I328" s="17"/>
      <c r="J328" s="17"/>
    </row>
    <row r="329" spans="4:18">
      <c r="D329" s="17"/>
      <c r="E329" s="17"/>
      <c r="F329" s="17"/>
      <c r="G329" s="17"/>
      <c r="H329" s="17" t="s">
        <v>512</v>
      </c>
      <c r="I329" s="17"/>
      <c r="J329" s="17"/>
    </row>
    <row r="330" spans="4:18">
      <c r="D330" s="17"/>
      <c r="E330" s="17"/>
      <c r="F330" s="17"/>
      <c r="G330" s="17"/>
      <c r="H330" s="17" t="s">
        <v>584</v>
      </c>
      <c r="I330" s="17"/>
      <c r="J330" s="17"/>
      <c r="Q330" t="str">
        <f t="shared" si="11"/>
        <v>87.0</v>
      </c>
      <c r="R330" s="94">
        <v>87</v>
      </c>
    </row>
    <row r="331" spans="4:18">
      <c r="D331" s="17"/>
      <c r="E331" s="17"/>
      <c r="F331" s="17"/>
      <c r="G331" s="17"/>
      <c r="H331" s="17" t="s">
        <v>585</v>
      </c>
      <c r="I331" s="17"/>
      <c r="J331" s="17"/>
    </row>
    <row r="332" spans="4:18">
      <c r="D332" s="17"/>
      <c r="E332" s="17"/>
      <c r="F332" s="17"/>
      <c r="G332" s="17"/>
      <c r="H332" s="17" t="s">
        <v>586</v>
      </c>
      <c r="I332" s="17"/>
      <c r="J332" s="17"/>
    </row>
    <row r="333" spans="4:18">
      <c r="D333" s="17"/>
      <c r="E333" s="17"/>
      <c r="F333" s="17"/>
      <c r="G333" s="17"/>
      <c r="H333" s="17" t="s">
        <v>587</v>
      </c>
      <c r="I333" s="17"/>
      <c r="J333" s="17"/>
      <c r="Q333" t="str">
        <f t="shared" ref="Q333" si="14">MID(H333,95,4)</f>
        <v/>
      </c>
      <c r="R333" t="s">
        <v>776</v>
      </c>
    </row>
    <row r="334" spans="4:18">
      <c r="D334" s="17"/>
      <c r="E334" s="17"/>
      <c r="F334" s="17"/>
      <c r="G334" s="17"/>
      <c r="H334" s="17" t="s">
        <v>510</v>
      </c>
      <c r="I334" s="17"/>
      <c r="J334" s="17"/>
    </row>
    <row r="335" spans="4:18">
      <c r="D335" s="17"/>
      <c r="E335" s="17"/>
      <c r="F335" s="17"/>
      <c r="G335" s="17"/>
      <c r="H335" s="17"/>
      <c r="I335" s="17"/>
      <c r="J335" s="17"/>
    </row>
    <row r="336" spans="4:18">
      <c r="D336" s="17"/>
      <c r="E336" s="17"/>
      <c r="F336" s="17"/>
      <c r="G336" s="17"/>
      <c r="H336" s="17" t="s">
        <v>588</v>
      </c>
      <c r="I336" s="17"/>
      <c r="J336" s="17"/>
    </row>
    <row r="337" spans="4:18">
      <c r="D337" s="17"/>
      <c r="E337" s="17"/>
      <c r="F337" s="17"/>
      <c r="G337" s="17"/>
      <c r="H337" s="17" t="s">
        <v>509</v>
      </c>
      <c r="I337" s="17"/>
      <c r="J337" s="17"/>
    </row>
    <row r="338" spans="4:18">
      <c r="D338" s="17"/>
      <c r="E338" s="17"/>
      <c r="F338" s="17"/>
      <c r="G338" s="17"/>
      <c r="H338" s="17" t="s">
        <v>510</v>
      </c>
      <c r="I338" s="17"/>
      <c r="J338" s="17"/>
    </row>
    <row r="339" spans="4:18">
      <c r="D339" s="17"/>
      <c r="E339" s="17"/>
      <c r="F339" s="17"/>
      <c r="G339" s="17"/>
      <c r="H339" s="17" t="s">
        <v>589</v>
      </c>
      <c r="I339" s="17"/>
      <c r="J339" s="17"/>
    </row>
    <row r="340" spans="4:18">
      <c r="D340" s="17"/>
      <c r="E340" s="17"/>
      <c r="F340" s="17"/>
      <c r="G340" s="17"/>
      <c r="H340" s="17" t="s">
        <v>512</v>
      </c>
      <c r="I340" s="17"/>
      <c r="J340" s="17"/>
    </row>
    <row r="341" spans="4:18">
      <c r="D341" s="17"/>
      <c r="E341" s="17"/>
      <c r="F341" s="17"/>
      <c r="G341" s="17"/>
      <c r="H341" s="17" t="s">
        <v>590</v>
      </c>
      <c r="I341" s="17"/>
      <c r="J341" s="17"/>
      <c r="Q341" t="str">
        <f t="shared" si="11"/>
        <v>88.0</v>
      </c>
      <c r="R341" s="94">
        <v>88</v>
      </c>
    </row>
    <row r="342" spans="4:18">
      <c r="D342" s="17"/>
      <c r="E342" s="17"/>
      <c r="F342" s="17"/>
      <c r="G342" s="17"/>
      <c r="H342" s="17" t="s">
        <v>591</v>
      </c>
      <c r="I342" s="17"/>
      <c r="J342" s="17"/>
    </row>
    <row r="343" spans="4:18">
      <c r="D343" s="17"/>
      <c r="E343" s="17"/>
      <c r="F343" s="17"/>
      <c r="G343" s="17"/>
      <c r="H343" s="17" t="s">
        <v>592</v>
      </c>
      <c r="I343" s="17"/>
      <c r="J343" s="17"/>
    </row>
    <row r="344" spans="4:18">
      <c r="D344" s="17"/>
      <c r="E344" s="17"/>
      <c r="F344" s="17"/>
      <c r="G344" s="17"/>
      <c r="H344" s="17" t="s">
        <v>593</v>
      </c>
      <c r="I344" s="17"/>
      <c r="J344" s="17"/>
      <c r="Q344" t="str">
        <f t="shared" ref="Q344" si="15">MID(H344,95,4)</f>
        <v/>
      </c>
      <c r="R344" t="s">
        <v>776</v>
      </c>
    </row>
    <row r="345" spans="4:18">
      <c r="D345" s="17"/>
      <c r="E345" s="17"/>
      <c r="F345" s="17"/>
      <c r="G345" s="17"/>
      <c r="H345" s="17" t="s">
        <v>510</v>
      </c>
      <c r="I345" s="17"/>
      <c r="J345" s="17"/>
    </row>
    <row r="346" spans="4:18">
      <c r="D346" s="17"/>
      <c r="E346" s="17"/>
      <c r="F346" s="17"/>
      <c r="G346" s="17"/>
      <c r="H346" s="17"/>
      <c r="I346" s="17"/>
      <c r="J346" s="17"/>
    </row>
    <row r="347" spans="4:18">
      <c r="D347" s="17"/>
      <c r="E347" s="17"/>
      <c r="F347" s="17"/>
      <c r="G347" s="17"/>
      <c r="H347" s="17" t="s">
        <v>594</v>
      </c>
      <c r="I347" s="17"/>
      <c r="J347" s="17"/>
    </row>
    <row r="348" spans="4:18">
      <c r="D348" s="17"/>
      <c r="E348" s="17"/>
      <c r="F348" s="17"/>
      <c r="G348" s="17"/>
      <c r="H348" s="17" t="s">
        <v>509</v>
      </c>
      <c r="I348" s="17"/>
      <c r="J348" s="17"/>
    </row>
    <row r="349" spans="4:18">
      <c r="D349" s="17"/>
      <c r="E349" s="17"/>
      <c r="F349" s="17"/>
      <c r="G349" s="17"/>
      <c r="H349" s="17" t="s">
        <v>510</v>
      </c>
      <c r="I349" s="17"/>
      <c r="J349" s="17"/>
    </row>
    <row r="350" spans="4:18">
      <c r="D350" s="17"/>
      <c r="E350" s="17"/>
      <c r="F350" s="17"/>
      <c r="G350" s="17"/>
      <c r="H350" s="17" t="s">
        <v>595</v>
      </c>
      <c r="I350" s="17"/>
      <c r="J350" s="17"/>
    </row>
    <row r="351" spans="4:18">
      <c r="D351" s="17"/>
      <c r="E351" s="17"/>
      <c r="F351" s="17"/>
      <c r="G351" s="17"/>
      <c r="H351" s="17" t="s">
        <v>512</v>
      </c>
      <c r="I351" s="17"/>
      <c r="J351" s="17"/>
    </row>
    <row r="352" spans="4:18">
      <c r="D352" s="17"/>
      <c r="E352" s="17"/>
      <c r="F352" s="17"/>
      <c r="G352" s="17"/>
      <c r="H352" s="17" t="s">
        <v>596</v>
      </c>
      <c r="I352" s="17"/>
      <c r="J352" s="17"/>
      <c r="Q352" t="str">
        <f t="shared" si="11"/>
        <v>87.0</v>
      </c>
      <c r="R352" s="94">
        <v>87</v>
      </c>
    </row>
    <row r="353" spans="4:18">
      <c r="D353" s="17"/>
      <c r="E353" s="17"/>
      <c r="F353" s="17"/>
      <c r="G353" s="17"/>
      <c r="H353" s="17" t="s">
        <v>597</v>
      </c>
      <c r="I353" s="17"/>
      <c r="J353" s="17"/>
    </row>
    <row r="354" spans="4:18">
      <c r="D354" s="17"/>
      <c r="E354" s="17"/>
      <c r="F354" s="17"/>
      <c r="G354" s="17"/>
      <c r="H354" s="17" t="s">
        <v>598</v>
      </c>
      <c r="I354" s="17"/>
      <c r="J354" s="17"/>
    </row>
    <row r="355" spans="4:18">
      <c r="D355" s="17"/>
      <c r="E355" s="17"/>
      <c r="F355" s="17"/>
      <c r="G355" s="17"/>
      <c r="H355" s="17" t="s">
        <v>599</v>
      </c>
      <c r="I355" s="17"/>
      <c r="J355" s="17"/>
      <c r="Q355" t="str">
        <f t="shared" ref="Q355" si="16">MID(H355,95,4)</f>
        <v/>
      </c>
      <c r="R355" t="s">
        <v>776</v>
      </c>
    </row>
    <row r="356" spans="4:18">
      <c r="D356" s="17"/>
      <c r="E356" s="17"/>
      <c r="F356" s="17"/>
      <c r="G356" s="17"/>
      <c r="H356" s="17" t="s">
        <v>510</v>
      </c>
      <c r="I356" s="17"/>
      <c r="J356" s="17"/>
    </row>
    <row r="357" spans="4:18">
      <c r="D357" s="17"/>
      <c r="E357" s="17"/>
      <c r="F357" s="17"/>
      <c r="G357" s="17"/>
      <c r="H357" s="17"/>
      <c r="I357" s="17"/>
      <c r="J357" s="17"/>
    </row>
    <row r="358" spans="4:18">
      <c r="D358" s="17"/>
      <c r="E358" s="17"/>
      <c r="F358" s="17"/>
      <c r="G358" s="17"/>
      <c r="H358" s="17" t="s">
        <v>600</v>
      </c>
      <c r="I358" s="17"/>
      <c r="J358" s="17"/>
    </row>
    <row r="359" spans="4:18">
      <c r="D359" s="17"/>
      <c r="E359" s="17"/>
      <c r="F359" s="17"/>
      <c r="G359" s="17"/>
      <c r="H359" s="17" t="s">
        <v>509</v>
      </c>
      <c r="I359" s="17"/>
      <c r="J359" s="17"/>
    </row>
    <row r="360" spans="4:18">
      <c r="D360" s="17"/>
      <c r="E360" s="17"/>
      <c r="F360" s="17"/>
      <c r="G360" s="17"/>
      <c r="H360" s="17" t="s">
        <v>510</v>
      </c>
      <c r="I360" s="17"/>
      <c r="J360" s="17"/>
    </row>
    <row r="361" spans="4:18">
      <c r="D361" s="17"/>
      <c r="E361" s="17"/>
      <c r="F361" s="17"/>
      <c r="G361" s="17"/>
      <c r="H361" s="17" t="s">
        <v>601</v>
      </c>
      <c r="I361" s="17"/>
      <c r="J361" s="17"/>
    </row>
    <row r="362" spans="4:18">
      <c r="D362" s="17"/>
      <c r="E362" s="17"/>
      <c r="F362" s="17"/>
      <c r="G362" s="17"/>
      <c r="H362" s="17" t="s">
        <v>512</v>
      </c>
      <c r="I362" s="17"/>
      <c r="J362" s="17"/>
    </row>
    <row r="363" spans="4:18">
      <c r="D363" s="17"/>
      <c r="E363" s="17"/>
      <c r="F363" s="17"/>
      <c r="G363" s="17"/>
      <c r="H363" s="17" t="s">
        <v>602</v>
      </c>
      <c r="I363" s="17"/>
      <c r="J363" s="17"/>
      <c r="Q363" t="str">
        <f t="shared" si="11"/>
        <v>85.0</v>
      </c>
      <c r="R363" s="94">
        <v>85</v>
      </c>
    </row>
    <row r="364" spans="4:18">
      <c r="D364" s="17"/>
      <c r="E364" s="17"/>
      <c r="F364" s="17"/>
      <c r="G364" s="17"/>
      <c r="H364" s="17" t="s">
        <v>603</v>
      </c>
      <c r="I364" s="17"/>
      <c r="J364" s="17"/>
    </row>
    <row r="365" spans="4:18">
      <c r="D365" s="17"/>
      <c r="E365" s="17"/>
      <c r="F365" s="17"/>
      <c r="G365" s="17"/>
      <c r="H365" s="17" t="s">
        <v>604</v>
      </c>
      <c r="I365" s="17"/>
      <c r="J365" s="17"/>
    </row>
    <row r="366" spans="4:18">
      <c r="D366" s="17"/>
      <c r="E366" s="17"/>
      <c r="F366" s="17"/>
      <c r="G366" s="17"/>
      <c r="H366" s="17" t="s">
        <v>605</v>
      </c>
      <c r="I366" s="17"/>
      <c r="J366" s="17"/>
      <c r="Q366" t="str">
        <f t="shared" ref="Q366" si="17">MID(H366,95,4)</f>
        <v/>
      </c>
      <c r="R366" t="s">
        <v>776</v>
      </c>
    </row>
    <row r="367" spans="4:18">
      <c r="D367" s="17"/>
      <c r="E367" s="17"/>
      <c r="F367" s="17"/>
      <c r="G367" s="17"/>
      <c r="H367" s="17" t="s">
        <v>510</v>
      </c>
      <c r="I367" s="17"/>
      <c r="J367" s="17"/>
    </row>
    <row r="368" spans="4:18">
      <c r="D368" s="17"/>
      <c r="E368" s="17"/>
      <c r="F368" s="17"/>
      <c r="G368" s="17"/>
      <c r="H368" s="17"/>
      <c r="I368" s="17"/>
      <c r="J368" s="17"/>
    </row>
    <row r="369" spans="4:18">
      <c r="D369" s="17"/>
      <c r="E369" s="17"/>
      <c r="F369" s="17"/>
      <c r="G369" s="17"/>
      <c r="H369" s="17" t="s">
        <v>606</v>
      </c>
      <c r="I369" s="17"/>
      <c r="J369" s="17"/>
    </row>
    <row r="370" spans="4:18">
      <c r="D370" s="17"/>
      <c r="E370" s="17"/>
      <c r="F370" s="17"/>
      <c r="G370" s="17"/>
      <c r="H370" s="17" t="s">
        <v>509</v>
      </c>
      <c r="I370" s="17"/>
      <c r="J370" s="17"/>
    </row>
    <row r="371" spans="4:18">
      <c r="D371" s="17"/>
      <c r="E371" s="17"/>
      <c r="F371" s="17"/>
      <c r="G371" s="17"/>
      <c r="H371" s="17" t="s">
        <v>510</v>
      </c>
      <c r="I371" s="17"/>
      <c r="J371" s="17"/>
    </row>
    <row r="372" spans="4:18">
      <c r="D372" s="17"/>
      <c r="E372" s="17"/>
      <c r="F372" s="17"/>
      <c r="G372" s="17"/>
      <c r="H372" s="17" t="s">
        <v>607</v>
      </c>
      <c r="I372" s="17"/>
      <c r="J372" s="17"/>
    </row>
    <row r="373" spans="4:18">
      <c r="D373" s="17"/>
      <c r="E373" s="17"/>
      <c r="F373" s="17"/>
      <c r="G373" s="17"/>
      <c r="H373" s="17" t="s">
        <v>512</v>
      </c>
      <c r="I373" s="17"/>
      <c r="J373" s="17"/>
    </row>
    <row r="374" spans="4:18">
      <c r="D374" s="17"/>
      <c r="E374" s="17"/>
      <c r="F374" s="17"/>
      <c r="G374" s="17"/>
      <c r="H374" s="17" t="s">
        <v>608</v>
      </c>
      <c r="I374" s="17"/>
      <c r="J374" s="17"/>
      <c r="Q374" t="str">
        <f t="shared" ref="Q374:Q429" si="18">MID(H374,95,4)</f>
        <v>89.0</v>
      </c>
      <c r="R374" s="94">
        <v>89</v>
      </c>
    </row>
    <row r="375" spans="4:18">
      <c r="D375" s="17"/>
      <c r="E375" s="17"/>
      <c r="F375" s="17"/>
      <c r="G375" s="17"/>
      <c r="H375" s="17" t="s">
        <v>609</v>
      </c>
      <c r="I375" s="17"/>
      <c r="J375" s="17"/>
    </row>
    <row r="376" spans="4:18">
      <c r="D376" s="17"/>
      <c r="E376" s="17"/>
      <c r="F376" s="17"/>
      <c r="G376" s="17"/>
      <c r="H376" s="17" t="s">
        <v>610</v>
      </c>
      <c r="I376" s="17"/>
      <c r="J376" s="17"/>
    </row>
    <row r="377" spans="4:18">
      <c r="D377" s="17"/>
      <c r="E377" s="17"/>
      <c r="F377" s="17"/>
      <c r="G377" s="17"/>
      <c r="H377" s="17" t="s">
        <v>611</v>
      </c>
      <c r="I377" s="17"/>
      <c r="J377" s="17"/>
      <c r="Q377" t="str">
        <f t="shared" ref="Q377" si="19">MID(H377,95,4)</f>
        <v/>
      </c>
      <c r="R377" t="s">
        <v>776</v>
      </c>
    </row>
    <row r="378" spans="4:18">
      <c r="D378" s="17"/>
      <c r="E378" s="17"/>
      <c r="F378" s="17"/>
      <c r="G378" s="17"/>
      <c r="H378" s="17" t="s">
        <v>510</v>
      </c>
      <c r="I378" s="17"/>
      <c r="J378" s="17"/>
    </row>
    <row r="379" spans="4:18">
      <c r="D379" s="17"/>
      <c r="E379" s="17"/>
      <c r="F379" s="17"/>
      <c r="G379" s="17"/>
      <c r="H379" s="17"/>
      <c r="I379" s="17"/>
      <c r="J379" s="17"/>
    </row>
    <row r="380" spans="4:18">
      <c r="D380" s="17"/>
      <c r="E380" s="17"/>
      <c r="F380" s="17"/>
      <c r="G380" s="17"/>
      <c r="H380" s="17" t="s">
        <v>612</v>
      </c>
      <c r="I380" s="17"/>
      <c r="J380" s="17"/>
    </row>
    <row r="381" spans="4:18">
      <c r="D381" s="17"/>
      <c r="E381" s="17"/>
      <c r="F381" s="17"/>
      <c r="G381" s="17"/>
      <c r="H381" s="17" t="s">
        <v>509</v>
      </c>
      <c r="I381" s="17"/>
      <c r="J381" s="17"/>
    </row>
    <row r="382" spans="4:18">
      <c r="D382" s="17"/>
      <c r="E382" s="17"/>
      <c r="F382" s="17"/>
      <c r="G382" s="17"/>
      <c r="H382" s="17" t="s">
        <v>510</v>
      </c>
      <c r="I382" s="17"/>
      <c r="J382" s="17"/>
    </row>
    <row r="383" spans="4:18">
      <c r="H383" t="s">
        <v>613</v>
      </c>
    </row>
    <row r="384" spans="4:18">
      <c r="H384" t="s">
        <v>512</v>
      </c>
    </row>
    <row r="385" spans="8:18">
      <c r="H385" t="s">
        <v>614</v>
      </c>
      <c r="Q385" t="str">
        <f t="shared" si="18"/>
        <v>90.0</v>
      </c>
      <c r="R385" s="94">
        <v>90</v>
      </c>
    </row>
    <row r="386" spans="8:18">
      <c r="H386" t="s">
        <v>615</v>
      </c>
    </row>
    <row r="387" spans="8:18">
      <c r="H387" t="s">
        <v>616</v>
      </c>
    </row>
    <row r="388" spans="8:18">
      <c r="H388" t="s">
        <v>611</v>
      </c>
      <c r="Q388" t="str">
        <f t="shared" ref="Q388" si="20">MID(H388,95,4)</f>
        <v/>
      </c>
      <c r="R388" t="s">
        <v>776</v>
      </c>
    </row>
    <row r="389" spans="8:18">
      <c r="H389" t="s">
        <v>510</v>
      </c>
    </row>
    <row r="391" spans="8:18">
      <c r="H391" t="s">
        <v>617</v>
      </c>
    </row>
    <row r="392" spans="8:18">
      <c r="H392" t="s">
        <v>509</v>
      </c>
    </row>
    <row r="393" spans="8:18">
      <c r="H393" t="s">
        <v>510</v>
      </c>
    </row>
    <row r="394" spans="8:18">
      <c r="H394" t="s">
        <v>618</v>
      </c>
    </row>
    <row r="395" spans="8:18">
      <c r="H395" t="s">
        <v>512</v>
      </c>
    </row>
    <row r="396" spans="8:18">
      <c r="H396" t="s">
        <v>619</v>
      </c>
      <c r="Q396" t="str">
        <f t="shared" si="18"/>
        <v>89.0</v>
      </c>
      <c r="R396" s="94">
        <v>89</v>
      </c>
    </row>
    <row r="397" spans="8:18">
      <c r="H397" t="s">
        <v>620</v>
      </c>
    </row>
    <row r="398" spans="8:18">
      <c r="H398" t="s">
        <v>621</v>
      </c>
    </row>
    <row r="399" spans="8:18">
      <c r="H399" t="s">
        <v>622</v>
      </c>
      <c r="Q399" t="str">
        <f t="shared" ref="Q399" si="21">MID(H399,95,4)</f>
        <v/>
      </c>
      <c r="R399" t="s">
        <v>776</v>
      </c>
    </row>
    <row r="400" spans="8:18">
      <c r="H400" t="s">
        <v>510</v>
      </c>
    </row>
    <row r="402" spans="8:18">
      <c r="H402" t="s">
        <v>623</v>
      </c>
    </row>
    <row r="403" spans="8:18">
      <c r="H403" t="s">
        <v>509</v>
      </c>
    </row>
    <row r="404" spans="8:18">
      <c r="H404" t="s">
        <v>510</v>
      </c>
    </row>
    <row r="405" spans="8:18">
      <c r="H405" t="s">
        <v>624</v>
      </c>
    </row>
    <row r="406" spans="8:18">
      <c r="H406" t="s">
        <v>512</v>
      </c>
    </row>
    <row r="407" spans="8:18">
      <c r="H407" t="s">
        <v>625</v>
      </c>
      <c r="Q407" t="str">
        <f t="shared" si="18"/>
        <v>88.0</v>
      </c>
      <c r="R407" s="94">
        <v>88</v>
      </c>
    </row>
    <row r="408" spans="8:18">
      <c r="H408" t="s">
        <v>626</v>
      </c>
    </row>
    <row r="409" spans="8:18">
      <c r="H409" t="s">
        <v>627</v>
      </c>
    </row>
    <row r="410" spans="8:18">
      <c r="H410" t="s">
        <v>628</v>
      </c>
      <c r="Q410" t="str">
        <f t="shared" ref="Q410" si="22">MID(H410,95,4)</f>
        <v/>
      </c>
      <c r="R410" t="s">
        <v>776</v>
      </c>
    </row>
    <row r="411" spans="8:18">
      <c r="H411" t="s">
        <v>510</v>
      </c>
    </row>
    <row r="413" spans="8:18">
      <c r="H413" t="s">
        <v>629</v>
      </c>
    </row>
    <row r="414" spans="8:18">
      <c r="H414" t="s">
        <v>509</v>
      </c>
    </row>
    <row r="415" spans="8:18">
      <c r="H415" t="s">
        <v>510</v>
      </c>
    </row>
    <row r="416" spans="8:18">
      <c r="H416" t="s">
        <v>630</v>
      </c>
    </row>
    <row r="417" spans="8:18">
      <c r="H417" t="s">
        <v>512</v>
      </c>
    </row>
    <row r="418" spans="8:18">
      <c r="H418" t="s">
        <v>631</v>
      </c>
      <c r="Q418" t="str">
        <f t="shared" si="18"/>
        <v>90.0</v>
      </c>
      <c r="R418" s="94">
        <v>90</v>
      </c>
    </row>
    <row r="419" spans="8:18">
      <c r="H419" t="s">
        <v>632</v>
      </c>
    </row>
    <row r="420" spans="8:18">
      <c r="H420" t="s">
        <v>633</v>
      </c>
    </row>
    <row r="421" spans="8:18">
      <c r="H421" t="s">
        <v>628</v>
      </c>
      <c r="Q421" t="str">
        <f t="shared" ref="Q421" si="23">MID(H421,95,4)</f>
        <v/>
      </c>
      <c r="R421" t="s">
        <v>776</v>
      </c>
    </row>
    <row r="422" spans="8:18">
      <c r="H422" t="s">
        <v>510</v>
      </c>
    </row>
    <row r="424" spans="8:18">
      <c r="H424" t="s">
        <v>634</v>
      </c>
    </row>
    <row r="425" spans="8:18">
      <c r="H425" t="s">
        <v>509</v>
      </c>
    </row>
    <row r="426" spans="8:18">
      <c r="H426" t="s">
        <v>510</v>
      </c>
    </row>
    <row r="427" spans="8:18">
      <c r="H427" t="s">
        <v>635</v>
      </c>
    </row>
    <row r="428" spans="8:18">
      <c r="H428" t="s">
        <v>512</v>
      </c>
    </row>
    <row r="429" spans="8:18">
      <c r="H429" t="s">
        <v>636</v>
      </c>
      <c r="Q429" t="str">
        <f t="shared" si="18"/>
        <v>87.0</v>
      </c>
      <c r="R429" s="94">
        <v>87</v>
      </c>
    </row>
    <row r="430" spans="8:18">
      <c r="H430" t="s">
        <v>637</v>
      </c>
    </row>
    <row r="431" spans="8:18">
      <c r="H431" t="s">
        <v>638</v>
      </c>
    </row>
    <row r="432" spans="8:18">
      <c r="H432" t="s">
        <v>639</v>
      </c>
      <c r="Q432" t="str">
        <f t="shared" ref="Q432" si="24">MID(H432,95,4)</f>
        <v/>
      </c>
      <c r="R432" t="s">
        <v>776</v>
      </c>
    </row>
    <row r="433" spans="8:18">
      <c r="H433" t="s">
        <v>510</v>
      </c>
    </row>
    <row r="435" spans="8:18">
      <c r="H435" t="s">
        <v>640</v>
      </c>
    </row>
    <row r="436" spans="8:18">
      <c r="H436" t="s">
        <v>509</v>
      </c>
    </row>
    <row r="437" spans="8:18">
      <c r="H437" t="s">
        <v>510</v>
      </c>
    </row>
    <row r="438" spans="8:18">
      <c r="H438" t="s">
        <v>641</v>
      </c>
    </row>
    <row r="439" spans="8:18">
      <c r="H439" t="s">
        <v>512</v>
      </c>
    </row>
    <row r="440" spans="8:18">
      <c r="H440" t="s">
        <v>642</v>
      </c>
      <c r="Q440" t="str">
        <f t="shared" ref="Q440:Q495" si="25">MID(H440,95,4)</f>
        <v>95.0</v>
      </c>
      <c r="R440" s="94">
        <v>95</v>
      </c>
    </row>
    <row r="441" spans="8:18">
      <c r="H441" t="s">
        <v>643</v>
      </c>
    </row>
    <row r="442" spans="8:18">
      <c r="H442" t="s">
        <v>644</v>
      </c>
    </row>
    <row r="443" spans="8:18">
      <c r="H443" t="s">
        <v>639</v>
      </c>
      <c r="Q443" t="str">
        <f t="shared" ref="Q443" si="26">MID(H443,95,4)</f>
        <v/>
      </c>
      <c r="R443" t="s">
        <v>776</v>
      </c>
    </row>
    <row r="444" spans="8:18">
      <c r="H444" t="s">
        <v>510</v>
      </c>
    </row>
    <row r="446" spans="8:18">
      <c r="H446" t="s">
        <v>645</v>
      </c>
    </row>
    <row r="447" spans="8:18">
      <c r="H447" t="s">
        <v>509</v>
      </c>
    </row>
    <row r="448" spans="8:18">
      <c r="H448" t="s">
        <v>510</v>
      </c>
    </row>
    <row r="449" spans="8:18">
      <c r="H449" t="s">
        <v>646</v>
      </c>
    </row>
    <row r="450" spans="8:18">
      <c r="H450" t="s">
        <v>512</v>
      </c>
    </row>
    <row r="451" spans="8:18">
      <c r="H451" t="s">
        <v>647</v>
      </c>
      <c r="Q451" t="str">
        <f t="shared" si="25"/>
        <v>93.0</v>
      </c>
      <c r="R451" s="94">
        <v>93</v>
      </c>
    </row>
    <row r="452" spans="8:18">
      <c r="H452" t="s">
        <v>648</v>
      </c>
    </row>
    <row r="453" spans="8:18">
      <c r="H453" t="s">
        <v>649</v>
      </c>
    </row>
    <row r="454" spans="8:18">
      <c r="H454" t="s">
        <v>650</v>
      </c>
      <c r="Q454" t="str">
        <f t="shared" ref="Q454" si="27">MID(H454,95,4)</f>
        <v/>
      </c>
      <c r="R454" t="s">
        <v>776</v>
      </c>
    </row>
    <row r="455" spans="8:18">
      <c r="H455" t="s">
        <v>510</v>
      </c>
    </row>
    <row r="457" spans="8:18">
      <c r="H457" t="s">
        <v>651</v>
      </c>
    </row>
    <row r="458" spans="8:18">
      <c r="H458" t="s">
        <v>509</v>
      </c>
    </row>
    <row r="459" spans="8:18">
      <c r="H459" t="s">
        <v>510</v>
      </c>
    </row>
    <row r="460" spans="8:18">
      <c r="H460" t="s">
        <v>652</v>
      </c>
    </row>
    <row r="461" spans="8:18">
      <c r="H461" t="s">
        <v>512</v>
      </c>
    </row>
    <row r="462" spans="8:18">
      <c r="H462" t="s">
        <v>653</v>
      </c>
      <c r="Q462" t="str">
        <f t="shared" si="25"/>
        <v>94.0</v>
      </c>
      <c r="R462" s="94">
        <v>94</v>
      </c>
    </row>
    <row r="463" spans="8:18">
      <c r="H463" t="s">
        <v>654</v>
      </c>
    </row>
    <row r="464" spans="8:18">
      <c r="H464" t="s">
        <v>655</v>
      </c>
    </row>
    <row r="465" spans="8:18">
      <c r="H465" t="s">
        <v>656</v>
      </c>
      <c r="Q465" t="str">
        <f t="shared" ref="Q465" si="28">MID(H465,95,4)</f>
        <v/>
      </c>
      <c r="R465" t="s">
        <v>776</v>
      </c>
    </row>
    <row r="466" spans="8:18">
      <c r="H466" t="s">
        <v>510</v>
      </c>
    </row>
    <row r="468" spans="8:18">
      <c r="H468" t="s">
        <v>657</v>
      </c>
    </row>
    <row r="469" spans="8:18">
      <c r="H469" t="s">
        <v>509</v>
      </c>
    </row>
    <row r="470" spans="8:18">
      <c r="H470" t="s">
        <v>510</v>
      </c>
    </row>
    <row r="471" spans="8:18">
      <c r="H471" t="s">
        <v>658</v>
      </c>
    </row>
    <row r="472" spans="8:18">
      <c r="H472" t="s">
        <v>512</v>
      </c>
    </row>
    <row r="473" spans="8:18">
      <c r="H473" t="s">
        <v>659</v>
      </c>
      <c r="Q473" t="str">
        <f t="shared" si="25"/>
        <v>90.0</v>
      </c>
      <c r="R473" s="94">
        <v>90</v>
      </c>
    </row>
    <row r="474" spans="8:18">
      <c r="H474" t="s">
        <v>660</v>
      </c>
    </row>
    <row r="475" spans="8:18">
      <c r="H475" t="s">
        <v>661</v>
      </c>
    </row>
    <row r="476" spans="8:18">
      <c r="H476" t="s">
        <v>662</v>
      </c>
      <c r="Q476" t="str">
        <f t="shared" ref="Q476" si="29">MID(H476,95,4)</f>
        <v/>
      </c>
      <c r="R476" t="s">
        <v>776</v>
      </c>
    </row>
    <row r="477" spans="8:18">
      <c r="H477" t="s">
        <v>510</v>
      </c>
    </row>
    <row r="479" spans="8:18">
      <c r="H479" t="s">
        <v>663</v>
      </c>
    </row>
    <row r="480" spans="8:18">
      <c r="H480" t="s">
        <v>509</v>
      </c>
    </row>
    <row r="481" spans="8:18">
      <c r="H481" t="s">
        <v>510</v>
      </c>
    </row>
    <row r="482" spans="8:18">
      <c r="H482" t="s">
        <v>664</v>
      </c>
    </row>
    <row r="483" spans="8:18">
      <c r="H483" t="s">
        <v>512</v>
      </c>
    </row>
    <row r="484" spans="8:18">
      <c r="H484" t="s">
        <v>665</v>
      </c>
      <c r="Q484" t="str">
        <f t="shared" si="25"/>
        <v>92.0</v>
      </c>
      <c r="R484" s="94">
        <v>92</v>
      </c>
    </row>
    <row r="485" spans="8:18">
      <c r="H485" t="s">
        <v>666</v>
      </c>
    </row>
    <row r="486" spans="8:18">
      <c r="H486" t="s">
        <v>667</v>
      </c>
    </row>
    <row r="487" spans="8:18">
      <c r="H487" t="s">
        <v>668</v>
      </c>
      <c r="Q487" t="str">
        <f t="shared" ref="Q487" si="30">MID(H487,95,4)</f>
        <v/>
      </c>
      <c r="R487" t="s">
        <v>776</v>
      </c>
    </row>
    <row r="488" spans="8:18">
      <c r="H488" t="s">
        <v>510</v>
      </c>
    </row>
    <row r="490" spans="8:18">
      <c r="H490" t="s">
        <v>669</v>
      </c>
    </row>
    <row r="491" spans="8:18">
      <c r="H491" t="s">
        <v>509</v>
      </c>
    </row>
    <row r="492" spans="8:18">
      <c r="H492" t="s">
        <v>510</v>
      </c>
    </row>
    <row r="493" spans="8:18">
      <c r="H493" t="s">
        <v>670</v>
      </c>
    </row>
    <row r="494" spans="8:18">
      <c r="H494" t="s">
        <v>512</v>
      </c>
    </row>
    <row r="495" spans="8:18">
      <c r="H495" t="s">
        <v>671</v>
      </c>
      <c r="Q495" t="str">
        <f t="shared" si="25"/>
        <v>94.0</v>
      </c>
      <c r="R495" s="94">
        <v>94</v>
      </c>
    </row>
    <row r="496" spans="8:18">
      <c r="H496" t="s">
        <v>672</v>
      </c>
    </row>
    <row r="497" spans="8:18">
      <c r="H497" t="s">
        <v>673</v>
      </c>
    </row>
    <row r="498" spans="8:18">
      <c r="H498" t="s">
        <v>674</v>
      </c>
      <c r="Q498" t="str">
        <f t="shared" ref="Q498" si="31">MID(H498,95,4)</f>
        <v/>
      </c>
      <c r="R498" t="s">
        <v>776</v>
      </c>
    </row>
    <row r="499" spans="8:18">
      <c r="H499" t="s">
        <v>510</v>
      </c>
    </row>
    <row r="501" spans="8:18">
      <c r="H501" t="s">
        <v>675</v>
      </c>
    </row>
    <row r="502" spans="8:18">
      <c r="H502" t="s">
        <v>509</v>
      </c>
    </row>
    <row r="503" spans="8:18">
      <c r="H503" t="s">
        <v>510</v>
      </c>
    </row>
    <row r="504" spans="8:18">
      <c r="H504" t="s">
        <v>676</v>
      </c>
    </row>
    <row r="505" spans="8:18">
      <c r="H505" t="s">
        <v>512</v>
      </c>
    </row>
    <row r="506" spans="8:18">
      <c r="H506" t="s">
        <v>677</v>
      </c>
      <c r="Q506" t="str">
        <f t="shared" ref="Q506:Q550" si="32">MID(H506,95,4)</f>
        <v>93.0</v>
      </c>
      <c r="R506" s="94">
        <v>93</v>
      </c>
    </row>
    <row r="507" spans="8:18">
      <c r="H507" t="s">
        <v>678</v>
      </c>
    </row>
    <row r="508" spans="8:18">
      <c r="H508" t="s">
        <v>679</v>
      </c>
    </row>
    <row r="509" spans="8:18">
      <c r="H509" t="s">
        <v>668</v>
      </c>
      <c r="Q509" t="str">
        <f t="shared" ref="Q509" si="33">MID(H509,95,4)</f>
        <v/>
      </c>
      <c r="R509" t="s">
        <v>776</v>
      </c>
    </row>
    <row r="510" spans="8:18">
      <c r="H510" t="s">
        <v>510</v>
      </c>
    </row>
    <row r="512" spans="8:18">
      <c r="H512" t="s">
        <v>680</v>
      </c>
    </row>
    <row r="513" spans="8:18">
      <c r="H513" t="s">
        <v>509</v>
      </c>
    </row>
    <row r="514" spans="8:18">
      <c r="H514" t="s">
        <v>510</v>
      </c>
    </row>
    <row r="515" spans="8:18">
      <c r="H515" t="s">
        <v>681</v>
      </c>
    </row>
    <row r="516" spans="8:18">
      <c r="H516" t="s">
        <v>512</v>
      </c>
    </row>
    <row r="517" spans="8:18">
      <c r="H517" t="s">
        <v>682</v>
      </c>
      <c r="Q517" t="str">
        <f t="shared" si="32"/>
        <v>89.0</v>
      </c>
      <c r="R517" s="94">
        <v>89</v>
      </c>
    </row>
    <row r="518" spans="8:18">
      <c r="H518" t="s">
        <v>683</v>
      </c>
    </row>
    <row r="519" spans="8:18">
      <c r="H519" t="s">
        <v>684</v>
      </c>
    </row>
    <row r="520" spans="8:18">
      <c r="H520" t="s">
        <v>668</v>
      </c>
      <c r="Q520" t="str">
        <f t="shared" ref="Q520" si="34">MID(H520,95,4)</f>
        <v/>
      </c>
      <c r="R520" t="s">
        <v>776</v>
      </c>
    </row>
    <row r="521" spans="8:18">
      <c r="H521" t="s">
        <v>510</v>
      </c>
    </row>
    <row r="523" spans="8:18">
      <c r="H523" t="s">
        <v>685</v>
      </c>
    </row>
    <row r="524" spans="8:18">
      <c r="H524" t="s">
        <v>509</v>
      </c>
    </row>
    <row r="525" spans="8:18">
      <c r="H525" t="s">
        <v>510</v>
      </c>
    </row>
    <row r="526" spans="8:18">
      <c r="H526" t="s">
        <v>686</v>
      </c>
    </row>
    <row r="527" spans="8:18">
      <c r="H527" t="s">
        <v>512</v>
      </c>
    </row>
    <row r="528" spans="8:18">
      <c r="H528" t="s">
        <v>687</v>
      </c>
      <c r="Q528" t="str">
        <f t="shared" si="32"/>
        <v>95.0</v>
      </c>
      <c r="R528" s="94">
        <v>95</v>
      </c>
    </row>
    <row r="529" spans="8:18">
      <c r="H529" t="s">
        <v>688</v>
      </c>
    </row>
    <row r="530" spans="8:18">
      <c r="H530" t="s">
        <v>689</v>
      </c>
    </row>
    <row r="531" spans="8:18">
      <c r="H531" t="s">
        <v>668</v>
      </c>
      <c r="Q531" t="str">
        <f t="shared" ref="Q531" si="35">MID(H531,95,4)</f>
        <v/>
      </c>
      <c r="R531" t="s">
        <v>776</v>
      </c>
    </row>
    <row r="532" spans="8:18">
      <c r="H532" t="s">
        <v>510</v>
      </c>
    </row>
    <row r="534" spans="8:18">
      <c r="H534" t="s">
        <v>690</v>
      </c>
    </row>
    <row r="535" spans="8:18">
      <c r="H535" t="s">
        <v>509</v>
      </c>
    </row>
    <row r="536" spans="8:18">
      <c r="H536" t="s">
        <v>510</v>
      </c>
    </row>
    <row r="537" spans="8:18">
      <c r="H537" t="s">
        <v>691</v>
      </c>
    </row>
    <row r="538" spans="8:18">
      <c r="H538" t="s">
        <v>512</v>
      </c>
    </row>
    <row r="539" spans="8:18">
      <c r="H539" t="s">
        <v>692</v>
      </c>
      <c r="Q539" t="str">
        <f t="shared" si="32"/>
        <v>94.0</v>
      </c>
      <c r="R539" s="94">
        <v>94</v>
      </c>
    </row>
    <row r="540" spans="8:18">
      <c r="H540" t="s">
        <v>693</v>
      </c>
    </row>
    <row r="541" spans="8:18">
      <c r="H541" t="s">
        <v>694</v>
      </c>
    </row>
    <row r="542" spans="8:18">
      <c r="H542" t="s">
        <v>668</v>
      </c>
      <c r="Q542" t="str">
        <f t="shared" ref="Q542" si="36">MID(H542,95,4)</f>
        <v/>
      </c>
      <c r="R542" t="s">
        <v>776</v>
      </c>
    </row>
    <row r="543" spans="8:18">
      <c r="H543" t="s">
        <v>510</v>
      </c>
    </row>
    <row r="545" spans="8:18">
      <c r="H545" t="s">
        <v>695</v>
      </c>
    </row>
    <row r="546" spans="8:18">
      <c r="H546" t="s">
        <v>509</v>
      </c>
    </row>
    <row r="547" spans="8:18">
      <c r="H547" t="s">
        <v>510</v>
      </c>
    </row>
    <row r="548" spans="8:18">
      <c r="H548" t="s">
        <v>696</v>
      </c>
    </row>
    <row r="549" spans="8:18">
      <c r="H549" t="s">
        <v>512</v>
      </c>
    </row>
    <row r="550" spans="8:18">
      <c r="H550" t="s">
        <v>697</v>
      </c>
      <c r="Q550" t="str">
        <f t="shared" si="32"/>
        <v>93.0</v>
      </c>
      <c r="R550" s="94">
        <v>93</v>
      </c>
    </row>
    <row r="551" spans="8:18">
      <c r="H551" t="s">
        <v>698</v>
      </c>
    </row>
    <row r="552" spans="8:18">
      <c r="H552" t="s">
        <v>699</v>
      </c>
    </row>
    <row r="553" spans="8:18">
      <c r="H553" t="s">
        <v>700</v>
      </c>
      <c r="Q553" t="str">
        <f t="shared" ref="Q553" si="37">MID(H553,95,4)</f>
        <v/>
      </c>
      <c r="R553" t="s">
        <v>776</v>
      </c>
    </row>
    <row r="554" spans="8:18">
      <c r="H554" t="s">
        <v>510</v>
      </c>
    </row>
    <row r="556" spans="8:18">
      <c r="H556" t="s">
        <v>701</v>
      </c>
    </row>
    <row r="557" spans="8:18">
      <c r="H557" t="s">
        <v>509</v>
      </c>
    </row>
    <row r="558" spans="8:18">
      <c r="H558" t="s">
        <v>510</v>
      </c>
    </row>
    <row r="559" spans="8:18">
      <c r="H559" t="s">
        <v>696</v>
      </c>
    </row>
    <row r="560" spans="8:18">
      <c r="H560" t="s">
        <v>512</v>
      </c>
    </row>
    <row r="561" spans="8:18">
      <c r="H561" t="s">
        <v>702</v>
      </c>
      <c r="Q561" t="str">
        <f t="shared" ref="Q561:Q583" si="38">MID(H561,95,4)</f>
        <v>94.0</v>
      </c>
      <c r="R561" s="94">
        <v>94</v>
      </c>
    </row>
    <row r="562" spans="8:18">
      <c r="H562" t="s">
        <v>703</v>
      </c>
    </row>
    <row r="563" spans="8:18">
      <c r="H563" t="s">
        <v>704</v>
      </c>
    </row>
    <row r="564" spans="8:18">
      <c r="H564" t="s">
        <v>705</v>
      </c>
      <c r="Q564" t="str">
        <f t="shared" ref="Q564:Q586" si="39">MID(H564,95,4)</f>
        <v/>
      </c>
      <c r="R564" t="s">
        <v>776</v>
      </c>
    </row>
    <row r="565" spans="8:18">
      <c r="H565" t="s">
        <v>510</v>
      </c>
    </row>
    <row r="567" spans="8:18">
      <c r="H567" t="s">
        <v>706</v>
      </c>
    </row>
    <row r="568" spans="8:18">
      <c r="H568" t="s">
        <v>509</v>
      </c>
    </row>
    <row r="569" spans="8:18">
      <c r="H569" t="s">
        <v>510</v>
      </c>
    </row>
    <row r="570" spans="8:18">
      <c r="H570" t="s">
        <v>707</v>
      </c>
    </row>
    <row r="571" spans="8:18">
      <c r="H571" t="s">
        <v>512</v>
      </c>
    </row>
    <row r="572" spans="8:18">
      <c r="H572" t="s">
        <v>708</v>
      </c>
      <c r="Q572" t="str">
        <f t="shared" si="38"/>
        <v>90.0</v>
      </c>
      <c r="R572" s="94">
        <v>90</v>
      </c>
    </row>
    <row r="573" spans="8:18">
      <c r="H573" t="s">
        <v>709</v>
      </c>
    </row>
    <row r="574" spans="8:18">
      <c r="H574" t="s">
        <v>710</v>
      </c>
    </row>
    <row r="575" spans="8:18">
      <c r="H575" t="s">
        <v>700</v>
      </c>
      <c r="Q575" t="str">
        <f t="shared" si="39"/>
        <v/>
      </c>
      <c r="R575" t="s">
        <v>776</v>
      </c>
    </row>
    <row r="576" spans="8:18">
      <c r="H576" t="s">
        <v>510</v>
      </c>
    </row>
    <row r="578" spans="8:18">
      <c r="H578" t="s">
        <v>711</v>
      </c>
    </row>
    <row r="579" spans="8:18">
      <c r="H579" t="s">
        <v>509</v>
      </c>
    </row>
    <row r="580" spans="8:18">
      <c r="H580" t="s">
        <v>510</v>
      </c>
    </row>
    <row r="581" spans="8:18">
      <c r="H581" t="s">
        <v>712</v>
      </c>
    </row>
    <row r="582" spans="8:18">
      <c r="H582" t="s">
        <v>512</v>
      </c>
    </row>
    <row r="583" spans="8:18">
      <c r="H583" t="s">
        <v>713</v>
      </c>
      <c r="Q583" t="str">
        <f t="shared" si="38"/>
        <v>90.0</v>
      </c>
      <c r="R583" s="94">
        <v>90</v>
      </c>
    </row>
    <row r="584" spans="8:18">
      <c r="H584" t="s">
        <v>714</v>
      </c>
    </row>
    <row r="585" spans="8:18">
      <c r="H585" t="s">
        <v>715</v>
      </c>
    </row>
    <row r="586" spans="8:18">
      <c r="H586" t="s">
        <v>716</v>
      </c>
      <c r="Q586" t="str">
        <f t="shared" si="39"/>
        <v/>
      </c>
      <c r="R586" t="s">
        <v>776</v>
      </c>
    </row>
    <row r="587" spans="8:18">
      <c r="H587" t="s">
        <v>510</v>
      </c>
    </row>
    <row r="589" spans="8:18">
      <c r="H589" t="s">
        <v>717</v>
      </c>
    </row>
    <row r="590" spans="8:18">
      <c r="H590" t="s">
        <v>509</v>
      </c>
    </row>
    <row r="591" spans="8:18">
      <c r="H591" t="s">
        <v>510</v>
      </c>
    </row>
    <row r="592" spans="8:18">
      <c r="H592" t="s">
        <v>696</v>
      </c>
    </row>
    <row r="593" spans="8:18">
      <c r="H593" t="s">
        <v>512</v>
      </c>
    </row>
    <row r="594" spans="8:18">
      <c r="H594" t="s">
        <v>718</v>
      </c>
      <c r="Q594" t="str">
        <f t="shared" ref="Q594:Q649" si="40">MID(H594,95,4)</f>
        <v>101.</v>
      </c>
      <c r="R594" s="94">
        <v>101</v>
      </c>
    </row>
    <row r="595" spans="8:18">
      <c r="H595" t="s">
        <v>719</v>
      </c>
    </row>
    <row r="596" spans="8:18">
      <c r="H596" t="s">
        <v>720</v>
      </c>
    </row>
    <row r="597" spans="8:18">
      <c r="H597" t="s">
        <v>700</v>
      </c>
      <c r="Q597" t="str">
        <f t="shared" ref="Q597:Q652" si="41">MID(H597,95,4)</f>
        <v/>
      </c>
      <c r="R597" t="s">
        <v>776</v>
      </c>
    </row>
    <row r="598" spans="8:18">
      <c r="H598" t="s">
        <v>510</v>
      </c>
    </row>
    <row r="600" spans="8:18">
      <c r="H600" t="s">
        <v>721</v>
      </c>
    </row>
    <row r="601" spans="8:18">
      <c r="H601" t="s">
        <v>509</v>
      </c>
    </row>
    <row r="602" spans="8:18">
      <c r="H602" t="s">
        <v>510</v>
      </c>
    </row>
    <row r="603" spans="8:18">
      <c r="H603" t="s">
        <v>722</v>
      </c>
    </row>
    <row r="604" spans="8:18">
      <c r="H604" t="s">
        <v>512</v>
      </c>
    </row>
    <row r="605" spans="8:18">
      <c r="H605" t="s">
        <v>723</v>
      </c>
      <c r="Q605" t="str">
        <f t="shared" si="40"/>
        <v>93.0</v>
      </c>
      <c r="R605" s="94">
        <v>93</v>
      </c>
    </row>
    <row r="606" spans="8:18">
      <c r="H606" t="s">
        <v>724</v>
      </c>
    </row>
    <row r="607" spans="8:18">
      <c r="H607" t="s">
        <v>725</v>
      </c>
    </row>
    <row r="608" spans="8:18">
      <c r="H608" t="s">
        <v>662</v>
      </c>
      <c r="Q608" t="str">
        <f t="shared" si="41"/>
        <v/>
      </c>
      <c r="R608" t="s">
        <v>776</v>
      </c>
    </row>
    <row r="609" spans="8:18">
      <c r="H609" t="s">
        <v>510</v>
      </c>
    </row>
    <row r="611" spans="8:18">
      <c r="H611" t="s">
        <v>726</v>
      </c>
    </row>
    <row r="612" spans="8:18">
      <c r="H612" t="s">
        <v>509</v>
      </c>
    </row>
    <row r="613" spans="8:18">
      <c r="H613" t="s">
        <v>510</v>
      </c>
    </row>
    <row r="614" spans="8:18">
      <c r="H614" t="s">
        <v>727</v>
      </c>
    </row>
    <row r="615" spans="8:18">
      <c r="H615" t="s">
        <v>512</v>
      </c>
    </row>
    <row r="616" spans="8:18">
      <c r="H616" t="s">
        <v>728</v>
      </c>
      <c r="Q616" t="str">
        <f t="shared" si="40"/>
        <v>89.0</v>
      </c>
      <c r="R616" s="94">
        <v>89</v>
      </c>
    </row>
    <row r="617" spans="8:18">
      <c r="H617" t="s">
        <v>729</v>
      </c>
    </row>
    <row r="618" spans="8:18">
      <c r="H618" t="s">
        <v>730</v>
      </c>
    </row>
    <row r="619" spans="8:18">
      <c r="H619" t="s">
        <v>662</v>
      </c>
      <c r="Q619" t="str">
        <f t="shared" si="41"/>
        <v/>
      </c>
      <c r="R619" t="s">
        <v>776</v>
      </c>
    </row>
    <row r="620" spans="8:18">
      <c r="H620" t="s">
        <v>510</v>
      </c>
    </row>
    <row r="622" spans="8:18">
      <c r="H622" t="s">
        <v>731</v>
      </c>
    </row>
    <row r="623" spans="8:18">
      <c r="H623" t="s">
        <v>509</v>
      </c>
    </row>
    <row r="624" spans="8:18">
      <c r="H624" t="s">
        <v>510</v>
      </c>
    </row>
    <row r="625" spans="8:18">
      <c r="H625" t="s">
        <v>732</v>
      </c>
    </row>
    <row r="626" spans="8:18">
      <c r="H626" t="s">
        <v>512</v>
      </c>
    </row>
    <row r="627" spans="8:18">
      <c r="H627" t="s">
        <v>733</v>
      </c>
      <c r="Q627" t="str">
        <f t="shared" si="40"/>
        <v>91.0</v>
      </c>
      <c r="R627" s="94">
        <v>91</v>
      </c>
    </row>
    <row r="628" spans="8:18">
      <c r="H628" t="s">
        <v>734</v>
      </c>
    </row>
    <row r="629" spans="8:18">
      <c r="H629" t="s">
        <v>735</v>
      </c>
    </row>
    <row r="630" spans="8:18">
      <c r="H630" t="s">
        <v>736</v>
      </c>
      <c r="Q630" t="str">
        <f t="shared" si="41"/>
        <v/>
      </c>
      <c r="R630" t="s">
        <v>776</v>
      </c>
    </row>
    <row r="631" spans="8:18">
      <c r="H631" t="s">
        <v>510</v>
      </c>
    </row>
    <row r="633" spans="8:18">
      <c r="H633" t="s">
        <v>737</v>
      </c>
    </row>
    <row r="634" spans="8:18">
      <c r="H634" t="s">
        <v>509</v>
      </c>
    </row>
    <row r="635" spans="8:18">
      <c r="H635" t="s">
        <v>510</v>
      </c>
    </row>
    <row r="636" spans="8:18">
      <c r="H636" t="s">
        <v>738</v>
      </c>
    </row>
    <row r="637" spans="8:18">
      <c r="H637" t="s">
        <v>512</v>
      </c>
    </row>
    <row r="638" spans="8:18">
      <c r="H638" t="s">
        <v>739</v>
      </c>
      <c r="Q638" t="str">
        <f t="shared" si="40"/>
        <v>93.0</v>
      </c>
      <c r="R638" s="94">
        <v>93</v>
      </c>
    </row>
    <row r="639" spans="8:18">
      <c r="H639" t="s">
        <v>740</v>
      </c>
    </row>
    <row r="640" spans="8:18">
      <c r="H640" t="s">
        <v>741</v>
      </c>
    </row>
    <row r="641" spans="8:18">
      <c r="H641" t="s">
        <v>736</v>
      </c>
      <c r="Q641" t="str">
        <f t="shared" si="41"/>
        <v/>
      </c>
      <c r="R641" t="s">
        <v>776</v>
      </c>
    </row>
    <row r="642" spans="8:18">
      <c r="H642" t="s">
        <v>510</v>
      </c>
    </row>
    <row r="644" spans="8:18">
      <c r="H644" t="s">
        <v>742</v>
      </c>
    </row>
    <row r="645" spans="8:18">
      <c r="H645" t="s">
        <v>509</v>
      </c>
    </row>
    <row r="646" spans="8:18">
      <c r="H646" t="s">
        <v>510</v>
      </c>
    </row>
    <row r="647" spans="8:18">
      <c r="H647" t="s">
        <v>743</v>
      </c>
    </row>
    <row r="648" spans="8:18">
      <c r="H648" t="s">
        <v>512</v>
      </c>
    </row>
    <row r="649" spans="8:18">
      <c r="H649" t="s">
        <v>744</v>
      </c>
      <c r="Q649" t="str">
        <f t="shared" si="40"/>
        <v>89.0</v>
      </c>
      <c r="R649" s="94">
        <v>89</v>
      </c>
    </row>
    <row r="650" spans="8:18">
      <c r="H650" t="s">
        <v>745</v>
      </c>
    </row>
    <row r="651" spans="8:18">
      <c r="H651" t="s">
        <v>746</v>
      </c>
    </row>
    <row r="652" spans="8:18">
      <c r="H652" t="s">
        <v>736</v>
      </c>
      <c r="Q652" t="str">
        <f t="shared" si="41"/>
        <v/>
      </c>
      <c r="R652" t="s">
        <v>776</v>
      </c>
    </row>
    <row r="653" spans="8:18">
      <c r="H653" t="s">
        <v>510</v>
      </c>
    </row>
    <row r="655" spans="8:18">
      <c r="H655" t="s">
        <v>747</v>
      </c>
    </row>
    <row r="656" spans="8:18">
      <c r="H656" t="s">
        <v>509</v>
      </c>
    </row>
    <row r="657" spans="8:18">
      <c r="H657" t="s">
        <v>510</v>
      </c>
    </row>
    <row r="658" spans="8:18">
      <c r="H658" t="s">
        <v>748</v>
      </c>
    </row>
    <row r="659" spans="8:18">
      <c r="H659" t="s">
        <v>512</v>
      </c>
    </row>
    <row r="660" spans="8:18">
      <c r="H660" t="s">
        <v>749</v>
      </c>
      <c r="Q660" t="str">
        <f t="shared" ref="Q660:Q715" si="42">MID(H660,95,4)</f>
        <v>94.0</v>
      </c>
      <c r="R660" s="94">
        <v>94</v>
      </c>
    </row>
    <row r="661" spans="8:18">
      <c r="H661" t="s">
        <v>750</v>
      </c>
    </row>
    <row r="662" spans="8:18">
      <c r="H662" t="s">
        <v>751</v>
      </c>
    </row>
    <row r="663" spans="8:18">
      <c r="H663" t="s">
        <v>668</v>
      </c>
      <c r="Q663" t="str">
        <f t="shared" ref="Q663:Q718" si="43">MID(H663,95,4)</f>
        <v/>
      </c>
      <c r="R663" t="s">
        <v>776</v>
      </c>
    </row>
    <row r="664" spans="8:18">
      <c r="H664" t="s">
        <v>510</v>
      </c>
    </row>
    <row r="666" spans="8:18">
      <c r="H666" t="s">
        <v>752</v>
      </c>
    </row>
    <row r="667" spans="8:18">
      <c r="H667" t="s">
        <v>509</v>
      </c>
    </row>
    <row r="668" spans="8:18">
      <c r="H668" t="s">
        <v>510</v>
      </c>
    </row>
    <row r="669" spans="8:18">
      <c r="H669" t="s">
        <v>753</v>
      </c>
    </row>
    <row r="670" spans="8:18">
      <c r="H670" t="s">
        <v>512</v>
      </c>
    </row>
    <row r="671" spans="8:18">
      <c r="H671" t="s">
        <v>754</v>
      </c>
      <c r="Q671" t="str">
        <f t="shared" si="42"/>
        <v>96.0</v>
      </c>
      <c r="R671" s="94">
        <v>96</v>
      </c>
    </row>
    <row r="672" spans="8:18">
      <c r="H672" t="s">
        <v>755</v>
      </c>
    </row>
    <row r="673" spans="8:18">
      <c r="H673" t="s">
        <v>756</v>
      </c>
    </row>
    <row r="674" spans="8:18">
      <c r="H674" t="s">
        <v>736</v>
      </c>
      <c r="Q674" t="str">
        <f t="shared" si="43"/>
        <v/>
      </c>
      <c r="R674" t="s">
        <v>776</v>
      </c>
    </row>
    <row r="675" spans="8:18">
      <c r="H675" t="s">
        <v>510</v>
      </c>
    </row>
    <row r="677" spans="8:18">
      <c r="H677" t="s">
        <v>757</v>
      </c>
    </row>
    <row r="678" spans="8:18">
      <c r="H678" t="s">
        <v>509</v>
      </c>
    </row>
    <row r="679" spans="8:18">
      <c r="H679" t="s">
        <v>510</v>
      </c>
    </row>
    <row r="680" spans="8:18">
      <c r="H680" t="s">
        <v>758</v>
      </c>
    </row>
    <row r="681" spans="8:18">
      <c r="H681" t="s">
        <v>512</v>
      </c>
    </row>
    <row r="682" spans="8:18">
      <c r="H682" t="s">
        <v>759</v>
      </c>
      <c r="Q682" t="str">
        <f t="shared" si="42"/>
        <v>89.0</v>
      </c>
      <c r="R682" s="94">
        <v>89</v>
      </c>
    </row>
    <row r="683" spans="8:18">
      <c r="H683" t="s">
        <v>760</v>
      </c>
    </row>
    <row r="684" spans="8:18">
      <c r="H684" t="s">
        <v>761</v>
      </c>
    </row>
    <row r="685" spans="8:18">
      <c r="H685" t="s">
        <v>668</v>
      </c>
      <c r="Q685" t="str">
        <f t="shared" si="43"/>
        <v/>
      </c>
      <c r="R685" t="s">
        <v>776</v>
      </c>
    </row>
    <row r="686" spans="8:18">
      <c r="H686" t="s">
        <v>510</v>
      </c>
    </row>
    <row r="688" spans="8:18">
      <c r="H688" t="s">
        <v>762</v>
      </c>
    </row>
    <row r="689" spans="8:18">
      <c r="H689" t="s">
        <v>509</v>
      </c>
    </row>
    <row r="690" spans="8:18">
      <c r="H690" t="s">
        <v>510</v>
      </c>
    </row>
    <row r="691" spans="8:18">
      <c r="H691" t="s">
        <v>676</v>
      </c>
    </row>
    <row r="692" spans="8:18">
      <c r="H692" t="s">
        <v>512</v>
      </c>
    </row>
    <row r="693" spans="8:18">
      <c r="H693" t="s">
        <v>763</v>
      </c>
      <c r="Q693" t="str">
        <f t="shared" si="42"/>
        <v>90.0</v>
      </c>
      <c r="R693" s="94">
        <v>90</v>
      </c>
    </row>
    <row r="694" spans="8:18">
      <c r="H694" t="s">
        <v>764</v>
      </c>
    </row>
    <row r="695" spans="8:18">
      <c r="H695" t="s">
        <v>765</v>
      </c>
    </row>
    <row r="696" spans="8:18">
      <c r="H696" t="s">
        <v>668</v>
      </c>
      <c r="Q696" t="str">
        <f t="shared" si="43"/>
        <v/>
      </c>
      <c r="R696" t="s">
        <v>776</v>
      </c>
    </row>
    <row r="697" spans="8:18">
      <c r="H697" t="s">
        <v>510</v>
      </c>
    </row>
    <row r="699" spans="8:18">
      <c r="H699" t="s">
        <v>766</v>
      </c>
    </row>
    <row r="700" spans="8:18">
      <c r="H700" t="s">
        <v>509</v>
      </c>
    </row>
    <row r="701" spans="8:18">
      <c r="H701" t="s">
        <v>510</v>
      </c>
    </row>
    <row r="702" spans="8:18">
      <c r="H702" t="s">
        <v>767</v>
      </c>
    </row>
    <row r="703" spans="8:18">
      <c r="H703" t="s">
        <v>512</v>
      </c>
    </row>
    <row r="704" spans="8:18">
      <c r="H704" t="s">
        <v>768</v>
      </c>
      <c r="Q704" t="str">
        <f t="shared" si="42"/>
        <v>92.0</v>
      </c>
      <c r="R704" s="94">
        <v>92</v>
      </c>
    </row>
    <row r="705" spans="8:18">
      <c r="H705" t="s">
        <v>769</v>
      </c>
    </row>
    <row r="706" spans="8:18">
      <c r="H706" t="s">
        <v>770</v>
      </c>
    </row>
    <row r="707" spans="8:18">
      <c r="H707" t="s">
        <v>668</v>
      </c>
      <c r="Q707" t="str">
        <f t="shared" si="43"/>
        <v/>
      </c>
      <c r="R707" t="s">
        <v>776</v>
      </c>
    </row>
    <row r="708" spans="8:18">
      <c r="H708" t="s">
        <v>510</v>
      </c>
    </row>
    <row r="710" spans="8:18">
      <c r="H710" t="s">
        <v>771</v>
      </c>
    </row>
    <row r="711" spans="8:18">
      <c r="H711" t="s">
        <v>509</v>
      </c>
    </row>
    <row r="712" spans="8:18">
      <c r="H712" t="s">
        <v>510</v>
      </c>
    </row>
    <row r="713" spans="8:18">
      <c r="H713" t="s">
        <v>772</v>
      </c>
    </row>
    <row r="714" spans="8:18">
      <c r="H714" t="s">
        <v>512</v>
      </c>
    </row>
    <row r="715" spans="8:18">
      <c r="H715" t="s">
        <v>768</v>
      </c>
      <c r="Q715" t="str">
        <f t="shared" si="42"/>
        <v>92.0</v>
      </c>
      <c r="R715" s="94">
        <v>92</v>
      </c>
    </row>
    <row r="716" spans="8:18">
      <c r="H716" t="s">
        <v>773</v>
      </c>
    </row>
    <row r="717" spans="8:18">
      <c r="H717" t="s">
        <v>774</v>
      </c>
    </row>
    <row r="718" spans="8:18">
      <c r="H718" t="s">
        <v>668</v>
      </c>
      <c r="Q718" t="str">
        <f t="shared" si="43"/>
        <v/>
      </c>
      <c r="R718" t="s">
        <v>776</v>
      </c>
    </row>
    <row r="719" spans="8:18">
      <c r="H719" t="s">
        <v>510</v>
      </c>
    </row>
    <row r="726" spans="17:18">
      <c r="Q726" t="str">
        <f t="shared" ref="Q726:Q748" si="44">MID(H726,95,4)</f>
        <v/>
      </c>
      <c r="R726" t="s">
        <v>776</v>
      </c>
    </row>
    <row r="729" spans="17:18">
      <c r="Q729" t="str">
        <f t="shared" ref="Q729:Q751" si="45">MID(H729,95,4)</f>
        <v/>
      </c>
      <c r="R729" t="s">
        <v>776</v>
      </c>
    </row>
    <row r="737" spans="17:18">
      <c r="Q737" t="str">
        <f t="shared" si="44"/>
        <v/>
      </c>
      <c r="R737" t="s">
        <v>776</v>
      </c>
    </row>
    <row r="740" spans="17:18">
      <c r="Q740" t="str">
        <f t="shared" si="45"/>
        <v/>
      </c>
      <c r="R740" t="s">
        <v>776</v>
      </c>
    </row>
    <row r="748" spans="17:18">
      <c r="Q748" t="str">
        <f t="shared" si="44"/>
        <v/>
      </c>
      <c r="R748" t="s">
        <v>776</v>
      </c>
    </row>
    <row r="751" spans="17:18">
      <c r="Q751" t="str">
        <f t="shared" si="45"/>
        <v/>
      </c>
      <c r="R751" t="s">
        <v>776</v>
      </c>
    </row>
  </sheetData>
  <autoFilter ref="R198:R718" xr:uid="{D67672D9-DF2C-2A46-B550-1295EEB72037}"/>
  <phoneticPr fontId="5" type="noConversion"/>
  <pageMargins left="0.35629921259842523" right="0.35629921259842523" top="0.60629921259842523" bottom="0.60629921259842523" header="0.5" footer="0.5"/>
  <pageSetup paperSize="9" scale="45" orientation="portrait" horizontalDpi="4294967292" verticalDpi="4294967292"/>
  <extLst>
    <ext xmlns:mx="http://schemas.microsoft.com/office/mac/excel/2008/main" uri="{64002731-A6B0-56B0-2670-7721B7C09600}">
      <mx:PLV Mode="0" OnePage="0" WScale="10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343F29-5869-004D-88A2-F087E8586A76}">
  <sheetPr filterMode="1"/>
  <dimension ref="A1:A521"/>
  <sheetViews>
    <sheetView workbookViewId="0">
      <selection sqref="A1:A518"/>
    </sheetView>
  </sheetViews>
  <sheetFormatPr baseColWidth="10" defaultRowHeight="16"/>
  <sheetData>
    <row r="1" spans="1:1">
      <c r="A1" s="94">
        <v>87</v>
      </c>
    </row>
    <row r="2" spans="1:1" hidden="1"/>
    <row r="3" spans="1:1" hidden="1"/>
    <row r="4" spans="1:1" hidden="1"/>
    <row r="5" spans="1:1" hidden="1"/>
    <row r="6" spans="1:1" hidden="1"/>
    <row r="7" spans="1:1" hidden="1"/>
    <row r="8" spans="1:1" hidden="1"/>
    <row r="9" spans="1:1" hidden="1"/>
    <row r="10" spans="1:1" hidden="1"/>
    <row r="11" spans="1:1" hidden="1"/>
    <row r="12" spans="1:1">
      <c r="A12" s="94">
        <v>85</v>
      </c>
    </row>
    <row r="13" spans="1:1" hidden="1"/>
    <row r="14" spans="1:1" hidden="1"/>
    <row r="15" spans="1:1" hidden="1"/>
    <row r="16" spans="1:1" hidden="1"/>
    <row r="17" spans="1:1" hidden="1"/>
    <row r="18" spans="1:1" hidden="1"/>
    <row r="19" spans="1:1" hidden="1"/>
    <row r="20" spans="1:1" hidden="1"/>
    <row r="21" spans="1:1" hidden="1"/>
    <row r="22" spans="1:1" hidden="1"/>
    <row r="23" spans="1:1">
      <c r="A23" s="94">
        <v>89</v>
      </c>
    </row>
    <row r="24" spans="1:1" hidden="1"/>
    <row r="25" spans="1:1" hidden="1"/>
    <row r="26" spans="1:1" hidden="1"/>
    <row r="27" spans="1:1" hidden="1"/>
    <row r="28" spans="1:1" hidden="1"/>
    <row r="29" spans="1:1" hidden="1"/>
    <row r="30" spans="1:1" hidden="1"/>
    <row r="31" spans="1:1" hidden="1"/>
    <row r="32" spans="1:1" hidden="1"/>
    <row r="33" spans="1:1" hidden="1"/>
    <row r="34" spans="1:1">
      <c r="A34" s="94">
        <v>83</v>
      </c>
    </row>
    <row r="35" spans="1:1" hidden="1"/>
    <row r="36" spans="1:1" hidden="1"/>
    <row r="37" spans="1:1" hidden="1">
      <c r="A37" t="s">
        <v>776</v>
      </c>
    </row>
    <row r="38" spans="1:1" hidden="1"/>
    <row r="39" spans="1:1" hidden="1"/>
    <row r="40" spans="1:1" hidden="1"/>
    <row r="41" spans="1:1" hidden="1"/>
    <row r="42" spans="1:1" hidden="1"/>
    <row r="43" spans="1:1" hidden="1"/>
    <row r="44" spans="1:1" hidden="1"/>
    <row r="45" spans="1:1">
      <c r="A45" s="94">
        <v>85</v>
      </c>
    </row>
    <row r="46" spans="1:1" hidden="1"/>
    <row r="47" spans="1:1" hidden="1"/>
    <row r="48" spans="1:1" hidden="1">
      <c r="A48" t="s">
        <v>776</v>
      </c>
    </row>
    <row r="49" spans="1:1" hidden="1"/>
    <row r="50" spans="1:1" hidden="1"/>
    <row r="51" spans="1:1" hidden="1"/>
    <row r="52" spans="1:1" hidden="1"/>
    <row r="53" spans="1:1" hidden="1"/>
    <row r="54" spans="1:1" hidden="1"/>
    <row r="55" spans="1:1" hidden="1"/>
    <row r="56" spans="1:1">
      <c r="A56" s="94">
        <v>86</v>
      </c>
    </row>
    <row r="57" spans="1:1" hidden="1"/>
    <row r="58" spans="1:1" hidden="1"/>
    <row r="59" spans="1:1" hidden="1">
      <c r="A59" t="s">
        <v>776</v>
      </c>
    </row>
    <row r="60" spans="1:1" hidden="1"/>
    <row r="61" spans="1:1" hidden="1"/>
    <row r="62" spans="1:1" hidden="1"/>
    <row r="63" spans="1:1" hidden="1"/>
    <row r="64" spans="1:1" hidden="1"/>
    <row r="65" spans="1:1" hidden="1"/>
    <row r="66" spans="1:1" hidden="1"/>
    <row r="67" spans="1:1">
      <c r="A67" s="94">
        <v>88</v>
      </c>
    </row>
    <row r="68" spans="1:1" hidden="1"/>
    <row r="69" spans="1:1" hidden="1"/>
    <row r="70" spans="1:1" hidden="1">
      <c r="A70" t="s">
        <v>776</v>
      </c>
    </row>
    <row r="71" spans="1:1" hidden="1"/>
    <row r="72" spans="1:1" hidden="1"/>
    <row r="73" spans="1:1" hidden="1"/>
    <row r="74" spans="1:1" hidden="1"/>
    <row r="75" spans="1:1" hidden="1"/>
    <row r="76" spans="1:1" hidden="1"/>
    <row r="77" spans="1:1" hidden="1"/>
    <row r="78" spans="1:1">
      <c r="A78" s="94">
        <v>90</v>
      </c>
    </row>
    <row r="79" spans="1:1" hidden="1"/>
    <row r="80" spans="1:1" hidden="1"/>
    <row r="81" spans="1:1" hidden="1">
      <c r="A81" t="s">
        <v>776</v>
      </c>
    </row>
    <row r="82" spans="1:1" hidden="1"/>
    <row r="83" spans="1:1" hidden="1"/>
    <row r="84" spans="1:1" hidden="1"/>
    <row r="85" spans="1:1" hidden="1"/>
    <row r="86" spans="1:1" hidden="1"/>
    <row r="87" spans="1:1" hidden="1"/>
    <row r="88" spans="1:1" hidden="1"/>
    <row r="89" spans="1:1">
      <c r="A89" s="94">
        <v>87</v>
      </c>
    </row>
    <row r="90" spans="1:1" hidden="1"/>
    <row r="91" spans="1:1" hidden="1"/>
    <row r="92" spans="1:1" hidden="1">
      <c r="A92" t="s">
        <v>776</v>
      </c>
    </row>
    <row r="93" spans="1:1" hidden="1"/>
    <row r="94" spans="1:1" hidden="1"/>
    <row r="95" spans="1:1" hidden="1"/>
    <row r="96" spans="1:1" hidden="1"/>
    <row r="97" spans="1:1" hidden="1"/>
    <row r="98" spans="1:1" hidden="1"/>
    <row r="99" spans="1:1" hidden="1"/>
    <row r="100" spans="1:1">
      <c r="A100" s="94">
        <v>85</v>
      </c>
    </row>
    <row r="101" spans="1:1" hidden="1"/>
    <row r="102" spans="1:1" hidden="1"/>
    <row r="103" spans="1:1" hidden="1">
      <c r="A103" t="s">
        <v>776</v>
      </c>
    </row>
    <row r="104" spans="1:1" hidden="1"/>
    <row r="105" spans="1:1" hidden="1"/>
    <row r="106" spans="1:1" hidden="1"/>
    <row r="107" spans="1:1" hidden="1"/>
    <row r="108" spans="1:1" hidden="1"/>
    <row r="109" spans="1:1" hidden="1"/>
    <row r="110" spans="1:1" hidden="1"/>
    <row r="111" spans="1:1">
      <c r="A111" s="94">
        <v>92</v>
      </c>
    </row>
    <row r="112" spans="1:1" hidden="1"/>
    <row r="113" spans="1:1" hidden="1"/>
    <row r="114" spans="1:1" hidden="1">
      <c r="A114" t="s">
        <v>776</v>
      </c>
    </row>
    <row r="115" spans="1:1" hidden="1"/>
    <row r="116" spans="1:1" hidden="1"/>
    <row r="117" spans="1:1" hidden="1"/>
    <row r="118" spans="1:1" hidden="1"/>
    <row r="119" spans="1:1" hidden="1"/>
    <row r="120" spans="1:1" hidden="1"/>
    <row r="121" spans="1:1" hidden="1"/>
    <row r="122" spans="1:1">
      <c r="A122" s="94">
        <v>83</v>
      </c>
    </row>
    <row r="123" spans="1:1" hidden="1"/>
    <row r="124" spans="1:1" hidden="1"/>
    <row r="125" spans="1:1" hidden="1">
      <c r="A125" t="s">
        <v>776</v>
      </c>
    </row>
    <row r="126" spans="1:1" hidden="1"/>
    <row r="127" spans="1:1" hidden="1"/>
    <row r="128" spans="1:1" hidden="1"/>
    <row r="129" spans="1:1" hidden="1"/>
    <row r="130" spans="1:1" hidden="1"/>
    <row r="131" spans="1:1" hidden="1"/>
    <row r="132" spans="1:1" hidden="1"/>
    <row r="133" spans="1:1">
      <c r="A133" s="94">
        <v>87</v>
      </c>
    </row>
    <row r="134" spans="1:1" hidden="1"/>
    <row r="135" spans="1:1" hidden="1"/>
    <row r="136" spans="1:1" hidden="1">
      <c r="A136" t="s">
        <v>776</v>
      </c>
    </row>
    <row r="137" spans="1:1" hidden="1"/>
    <row r="138" spans="1:1" hidden="1"/>
    <row r="139" spans="1:1" hidden="1"/>
    <row r="140" spans="1:1" hidden="1"/>
    <row r="141" spans="1:1" hidden="1"/>
    <row r="142" spans="1:1" hidden="1"/>
    <row r="143" spans="1:1" hidden="1"/>
    <row r="144" spans="1:1">
      <c r="A144" s="94">
        <v>88</v>
      </c>
    </row>
    <row r="145" spans="1:1" hidden="1"/>
    <row r="146" spans="1:1" hidden="1"/>
    <row r="147" spans="1:1" hidden="1">
      <c r="A147" t="s">
        <v>776</v>
      </c>
    </row>
    <row r="148" spans="1:1" hidden="1"/>
    <row r="149" spans="1:1" hidden="1"/>
    <row r="150" spans="1:1" hidden="1"/>
    <row r="151" spans="1:1" hidden="1"/>
    <row r="152" spans="1:1" hidden="1"/>
    <row r="153" spans="1:1" hidden="1"/>
    <row r="154" spans="1:1" hidden="1"/>
    <row r="155" spans="1:1">
      <c r="A155" s="94">
        <v>87</v>
      </c>
    </row>
    <row r="156" spans="1:1" hidden="1"/>
    <row r="157" spans="1:1" hidden="1"/>
    <row r="158" spans="1:1" hidden="1">
      <c r="A158" t="s">
        <v>776</v>
      </c>
    </row>
    <row r="159" spans="1:1" hidden="1"/>
    <row r="160" spans="1:1" hidden="1"/>
    <row r="161" spans="1:1" hidden="1"/>
    <row r="162" spans="1:1" hidden="1"/>
    <row r="163" spans="1:1" hidden="1"/>
    <row r="164" spans="1:1" hidden="1"/>
    <row r="165" spans="1:1" hidden="1"/>
    <row r="166" spans="1:1">
      <c r="A166" s="94">
        <v>85</v>
      </c>
    </row>
    <row r="167" spans="1:1" hidden="1"/>
    <row r="168" spans="1:1" hidden="1"/>
    <row r="169" spans="1:1" hidden="1">
      <c r="A169" t="s">
        <v>776</v>
      </c>
    </row>
    <row r="170" spans="1:1" hidden="1"/>
    <row r="171" spans="1:1" hidden="1"/>
    <row r="172" spans="1:1" hidden="1"/>
    <row r="173" spans="1:1" hidden="1"/>
    <row r="174" spans="1:1" hidden="1"/>
    <row r="175" spans="1:1" hidden="1"/>
    <row r="176" spans="1:1" hidden="1"/>
    <row r="177" spans="1:1">
      <c r="A177" s="94">
        <v>89</v>
      </c>
    </row>
    <row r="178" spans="1:1" hidden="1"/>
    <row r="179" spans="1:1" hidden="1"/>
    <row r="180" spans="1:1" hidden="1">
      <c r="A180" t="s">
        <v>776</v>
      </c>
    </row>
    <row r="181" spans="1:1" hidden="1"/>
    <row r="182" spans="1:1" hidden="1"/>
    <row r="183" spans="1:1" hidden="1"/>
    <row r="184" spans="1:1" hidden="1"/>
    <row r="185" spans="1:1" hidden="1"/>
    <row r="186" spans="1:1" hidden="1"/>
    <row r="187" spans="1:1" hidden="1"/>
    <row r="188" spans="1:1">
      <c r="A188" s="94">
        <v>90</v>
      </c>
    </row>
    <row r="189" spans="1:1" hidden="1"/>
    <row r="190" spans="1:1" hidden="1"/>
    <row r="191" spans="1:1" hidden="1">
      <c r="A191" t="s">
        <v>776</v>
      </c>
    </row>
    <row r="192" spans="1:1" hidden="1"/>
    <row r="193" spans="1:1" hidden="1"/>
    <row r="194" spans="1:1" hidden="1"/>
    <row r="195" spans="1:1" hidden="1"/>
    <row r="196" spans="1:1" hidden="1"/>
    <row r="197" spans="1:1" hidden="1"/>
    <row r="198" spans="1:1" hidden="1"/>
    <row r="199" spans="1:1">
      <c r="A199" s="94">
        <v>89</v>
      </c>
    </row>
    <row r="200" spans="1:1" hidden="1"/>
    <row r="201" spans="1:1" hidden="1"/>
    <row r="202" spans="1:1" hidden="1">
      <c r="A202" t="s">
        <v>776</v>
      </c>
    </row>
    <row r="203" spans="1:1" hidden="1"/>
    <row r="204" spans="1:1" hidden="1"/>
    <row r="205" spans="1:1" hidden="1"/>
    <row r="206" spans="1:1" hidden="1"/>
    <row r="207" spans="1:1" hidden="1"/>
    <row r="208" spans="1:1" hidden="1"/>
    <row r="209" spans="1:1" hidden="1"/>
    <row r="210" spans="1:1">
      <c r="A210" s="94">
        <v>88</v>
      </c>
    </row>
    <row r="211" spans="1:1" hidden="1"/>
    <row r="212" spans="1:1" hidden="1"/>
    <row r="213" spans="1:1" hidden="1">
      <c r="A213" t="s">
        <v>776</v>
      </c>
    </row>
    <row r="214" spans="1:1" hidden="1"/>
    <row r="215" spans="1:1" hidden="1"/>
    <row r="216" spans="1:1" hidden="1"/>
    <row r="217" spans="1:1" hidden="1"/>
    <row r="218" spans="1:1" hidden="1"/>
    <row r="219" spans="1:1" hidden="1"/>
    <row r="220" spans="1:1" hidden="1"/>
    <row r="221" spans="1:1">
      <c r="A221" s="94">
        <v>90</v>
      </c>
    </row>
    <row r="222" spans="1:1" hidden="1"/>
    <row r="223" spans="1:1" hidden="1"/>
    <row r="224" spans="1:1" hidden="1">
      <c r="A224" t="s">
        <v>776</v>
      </c>
    </row>
    <row r="225" spans="1:1" hidden="1"/>
    <row r="226" spans="1:1" hidden="1"/>
    <row r="227" spans="1:1" hidden="1"/>
    <row r="228" spans="1:1" hidden="1"/>
    <row r="229" spans="1:1" hidden="1"/>
    <row r="230" spans="1:1" hidden="1"/>
    <row r="231" spans="1:1" hidden="1"/>
    <row r="232" spans="1:1">
      <c r="A232" s="94">
        <v>87</v>
      </c>
    </row>
    <row r="233" spans="1:1" hidden="1"/>
    <row r="234" spans="1:1" hidden="1"/>
    <row r="235" spans="1:1" hidden="1">
      <c r="A235" t="s">
        <v>776</v>
      </c>
    </row>
    <row r="236" spans="1:1" hidden="1"/>
    <row r="237" spans="1:1" hidden="1"/>
    <row r="238" spans="1:1" hidden="1"/>
    <row r="239" spans="1:1" hidden="1"/>
    <row r="240" spans="1:1" hidden="1"/>
    <row r="241" spans="1:1" hidden="1"/>
    <row r="242" spans="1:1" hidden="1"/>
    <row r="243" spans="1:1">
      <c r="A243" s="94">
        <v>95</v>
      </c>
    </row>
    <row r="244" spans="1:1" hidden="1"/>
    <row r="245" spans="1:1" hidden="1"/>
    <row r="246" spans="1:1" hidden="1">
      <c r="A246" t="s">
        <v>776</v>
      </c>
    </row>
    <row r="247" spans="1:1" hidden="1"/>
    <row r="248" spans="1:1" hidden="1"/>
    <row r="249" spans="1:1" hidden="1"/>
    <row r="250" spans="1:1" hidden="1"/>
    <row r="251" spans="1:1" hidden="1"/>
    <row r="252" spans="1:1" hidden="1"/>
    <row r="253" spans="1:1" hidden="1"/>
    <row r="254" spans="1:1">
      <c r="A254" s="94">
        <v>93</v>
      </c>
    </row>
    <row r="255" spans="1:1" hidden="1"/>
    <row r="256" spans="1:1" hidden="1"/>
    <row r="257" spans="1:1" hidden="1">
      <c r="A257" t="s">
        <v>776</v>
      </c>
    </row>
    <row r="258" spans="1:1" hidden="1"/>
    <row r="259" spans="1:1" hidden="1"/>
    <row r="260" spans="1:1" hidden="1"/>
    <row r="261" spans="1:1" hidden="1"/>
    <row r="262" spans="1:1" hidden="1"/>
    <row r="263" spans="1:1" hidden="1"/>
    <row r="264" spans="1:1" hidden="1"/>
    <row r="265" spans="1:1">
      <c r="A265" s="94">
        <v>94</v>
      </c>
    </row>
    <row r="266" spans="1:1" hidden="1"/>
    <row r="267" spans="1:1" hidden="1"/>
    <row r="268" spans="1:1" hidden="1">
      <c r="A268" t="s">
        <v>776</v>
      </c>
    </row>
    <row r="269" spans="1:1" hidden="1"/>
    <row r="270" spans="1:1" hidden="1"/>
    <row r="271" spans="1:1" hidden="1"/>
    <row r="272" spans="1:1" hidden="1"/>
    <row r="273" spans="1:1" hidden="1"/>
    <row r="274" spans="1:1" hidden="1"/>
    <row r="275" spans="1:1" hidden="1"/>
    <row r="276" spans="1:1">
      <c r="A276" s="94">
        <v>90</v>
      </c>
    </row>
    <row r="277" spans="1:1" hidden="1"/>
    <row r="278" spans="1:1" hidden="1"/>
    <row r="279" spans="1:1" hidden="1">
      <c r="A279" t="s">
        <v>776</v>
      </c>
    </row>
    <row r="280" spans="1:1" hidden="1"/>
    <row r="281" spans="1:1" hidden="1"/>
    <row r="282" spans="1:1" hidden="1"/>
    <row r="283" spans="1:1" hidden="1"/>
    <row r="284" spans="1:1" hidden="1"/>
    <row r="285" spans="1:1" hidden="1"/>
    <row r="286" spans="1:1" hidden="1"/>
    <row r="287" spans="1:1">
      <c r="A287" s="94">
        <v>92</v>
      </c>
    </row>
    <row r="288" spans="1:1" hidden="1"/>
    <row r="289" spans="1:1" hidden="1"/>
    <row r="290" spans="1:1" hidden="1">
      <c r="A290" t="s">
        <v>776</v>
      </c>
    </row>
    <row r="291" spans="1:1" hidden="1"/>
    <row r="292" spans="1:1" hidden="1"/>
    <row r="293" spans="1:1" hidden="1"/>
    <row r="294" spans="1:1" hidden="1"/>
    <row r="295" spans="1:1" hidden="1"/>
    <row r="296" spans="1:1" hidden="1"/>
    <row r="297" spans="1:1" hidden="1"/>
    <row r="298" spans="1:1">
      <c r="A298" s="94">
        <v>94</v>
      </c>
    </row>
    <row r="299" spans="1:1" hidden="1"/>
    <row r="300" spans="1:1" hidden="1"/>
    <row r="301" spans="1:1" hidden="1">
      <c r="A301" t="s">
        <v>776</v>
      </c>
    </row>
    <row r="302" spans="1:1" hidden="1"/>
    <row r="303" spans="1:1" hidden="1"/>
    <row r="304" spans="1:1" hidden="1"/>
    <row r="305" spans="1:1" hidden="1"/>
    <row r="306" spans="1:1" hidden="1"/>
    <row r="307" spans="1:1" hidden="1"/>
    <row r="308" spans="1:1" hidden="1"/>
    <row r="309" spans="1:1">
      <c r="A309" s="94">
        <v>93</v>
      </c>
    </row>
    <row r="310" spans="1:1" hidden="1"/>
    <row r="311" spans="1:1" hidden="1"/>
    <row r="312" spans="1:1" hidden="1">
      <c r="A312" t="s">
        <v>776</v>
      </c>
    </row>
    <row r="313" spans="1:1" hidden="1"/>
    <row r="314" spans="1:1" hidden="1"/>
    <row r="315" spans="1:1" hidden="1"/>
    <row r="316" spans="1:1" hidden="1"/>
    <row r="317" spans="1:1" hidden="1"/>
    <row r="318" spans="1:1" hidden="1"/>
    <row r="319" spans="1:1" hidden="1"/>
    <row r="320" spans="1:1">
      <c r="A320" s="94">
        <v>89</v>
      </c>
    </row>
    <row r="321" spans="1:1" hidden="1"/>
    <row r="322" spans="1:1" hidden="1"/>
    <row r="323" spans="1:1" hidden="1">
      <c r="A323" t="s">
        <v>776</v>
      </c>
    </row>
    <row r="324" spans="1:1" hidden="1"/>
    <row r="325" spans="1:1" hidden="1"/>
    <row r="326" spans="1:1" hidden="1"/>
    <row r="327" spans="1:1" hidden="1"/>
    <row r="328" spans="1:1" hidden="1"/>
    <row r="329" spans="1:1" hidden="1"/>
    <row r="330" spans="1:1" hidden="1"/>
    <row r="331" spans="1:1">
      <c r="A331" s="94">
        <v>95</v>
      </c>
    </row>
    <row r="332" spans="1:1" hidden="1"/>
    <row r="333" spans="1:1" hidden="1"/>
    <row r="334" spans="1:1" hidden="1">
      <c r="A334" t="s">
        <v>776</v>
      </c>
    </row>
    <row r="335" spans="1:1" hidden="1"/>
    <row r="336" spans="1:1" hidden="1"/>
    <row r="337" spans="1:1" hidden="1"/>
    <row r="338" spans="1:1" hidden="1"/>
    <row r="339" spans="1:1" hidden="1"/>
    <row r="340" spans="1:1" hidden="1"/>
    <row r="341" spans="1:1" hidden="1"/>
    <row r="342" spans="1:1">
      <c r="A342" s="94">
        <v>94</v>
      </c>
    </row>
    <row r="343" spans="1:1" hidden="1"/>
    <row r="344" spans="1:1" hidden="1"/>
    <row r="345" spans="1:1" hidden="1">
      <c r="A345" t="s">
        <v>776</v>
      </c>
    </row>
    <row r="346" spans="1:1" hidden="1"/>
    <row r="347" spans="1:1" hidden="1"/>
    <row r="348" spans="1:1" hidden="1"/>
    <row r="349" spans="1:1" hidden="1"/>
    <row r="350" spans="1:1" hidden="1"/>
    <row r="351" spans="1:1" hidden="1"/>
    <row r="352" spans="1:1" hidden="1"/>
    <row r="353" spans="1:1">
      <c r="A353" s="94">
        <v>93</v>
      </c>
    </row>
    <row r="354" spans="1:1" hidden="1"/>
    <row r="355" spans="1:1" hidden="1"/>
    <row r="356" spans="1:1" hidden="1">
      <c r="A356" t="s">
        <v>776</v>
      </c>
    </row>
    <row r="357" spans="1:1" hidden="1"/>
    <row r="358" spans="1:1" hidden="1"/>
    <row r="359" spans="1:1" hidden="1"/>
    <row r="360" spans="1:1" hidden="1"/>
    <row r="361" spans="1:1" hidden="1"/>
    <row r="362" spans="1:1" hidden="1"/>
    <row r="363" spans="1:1" hidden="1"/>
    <row r="364" spans="1:1">
      <c r="A364" s="94">
        <v>94</v>
      </c>
    </row>
    <row r="365" spans="1:1" hidden="1"/>
    <row r="366" spans="1:1" hidden="1"/>
    <row r="367" spans="1:1" hidden="1">
      <c r="A367" t="s">
        <v>776</v>
      </c>
    </row>
    <row r="368" spans="1:1" hidden="1"/>
    <row r="369" spans="1:1" hidden="1"/>
    <row r="370" spans="1:1" hidden="1"/>
    <row r="371" spans="1:1" hidden="1"/>
    <row r="372" spans="1:1" hidden="1"/>
    <row r="373" spans="1:1" hidden="1"/>
    <row r="374" spans="1:1" hidden="1"/>
    <row r="375" spans="1:1">
      <c r="A375" s="94">
        <v>90</v>
      </c>
    </row>
    <row r="376" spans="1:1" hidden="1"/>
    <row r="377" spans="1:1" hidden="1"/>
    <row r="378" spans="1:1" hidden="1">
      <c r="A378" t="s">
        <v>776</v>
      </c>
    </row>
    <row r="379" spans="1:1" hidden="1"/>
    <row r="380" spans="1:1" hidden="1"/>
    <row r="381" spans="1:1" hidden="1"/>
    <row r="382" spans="1:1" hidden="1"/>
    <row r="383" spans="1:1" hidden="1"/>
    <row r="384" spans="1:1" hidden="1"/>
    <row r="385" spans="1:1" hidden="1"/>
    <row r="386" spans="1:1">
      <c r="A386" s="94">
        <v>90</v>
      </c>
    </row>
    <row r="387" spans="1:1" hidden="1"/>
    <row r="388" spans="1:1" hidden="1"/>
    <row r="389" spans="1:1" hidden="1">
      <c r="A389" t="s">
        <v>776</v>
      </c>
    </row>
    <row r="390" spans="1:1" hidden="1"/>
    <row r="391" spans="1:1" hidden="1"/>
    <row r="392" spans="1:1" hidden="1"/>
    <row r="393" spans="1:1" hidden="1"/>
    <row r="394" spans="1:1" hidden="1"/>
    <row r="395" spans="1:1" hidden="1"/>
    <row r="396" spans="1:1" hidden="1"/>
    <row r="397" spans="1:1">
      <c r="A397" s="94">
        <v>101</v>
      </c>
    </row>
    <row r="398" spans="1:1" hidden="1"/>
    <row r="399" spans="1:1" hidden="1"/>
    <row r="400" spans="1:1" hidden="1">
      <c r="A400" t="s">
        <v>776</v>
      </c>
    </row>
    <row r="401" spans="1:1" hidden="1"/>
    <row r="402" spans="1:1" hidden="1"/>
    <row r="403" spans="1:1" hidden="1"/>
    <row r="404" spans="1:1" hidden="1"/>
    <row r="405" spans="1:1" hidden="1"/>
    <row r="406" spans="1:1" hidden="1"/>
    <row r="407" spans="1:1" hidden="1"/>
    <row r="408" spans="1:1">
      <c r="A408" s="94">
        <v>93</v>
      </c>
    </row>
    <row r="409" spans="1:1" hidden="1"/>
    <row r="410" spans="1:1" hidden="1"/>
    <row r="411" spans="1:1" hidden="1">
      <c r="A411" t="s">
        <v>776</v>
      </c>
    </row>
    <row r="412" spans="1:1" hidden="1"/>
    <row r="413" spans="1:1" hidden="1"/>
    <row r="414" spans="1:1" hidden="1"/>
    <row r="415" spans="1:1" hidden="1"/>
    <row r="416" spans="1:1" hidden="1"/>
    <row r="417" spans="1:1" hidden="1"/>
    <row r="418" spans="1:1" hidden="1"/>
    <row r="419" spans="1:1">
      <c r="A419" s="94">
        <v>89</v>
      </c>
    </row>
    <row r="420" spans="1:1" hidden="1"/>
    <row r="421" spans="1:1" hidden="1"/>
    <row r="422" spans="1:1" hidden="1">
      <c r="A422" t="s">
        <v>776</v>
      </c>
    </row>
    <row r="423" spans="1:1" hidden="1"/>
    <row r="424" spans="1:1" hidden="1"/>
    <row r="425" spans="1:1" hidden="1"/>
    <row r="426" spans="1:1" hidden="1"/>
    <row r="427" spans="1:1" hidden="1"/>
    <row r="428" spans="1:1" hidden="1"/>
    <row r="429" spans="1:1" hidden="1"/>
    <row r="430" spans="1:1">
      <c r="A430" s="94">
        <v>91</v>
      </c>
    </row>
    <row r="431" spans="1:1" hidden="1"/>
    <row r="432" spans="1:1" hidden="1"/>
    <row r="433" spans="1:1" hidden="1">
      <c r="A433" t="s">
        <v>776</v>
      </c>
    </row>
    <row r="434" spans="1:1" hidden="1"/>
    <row r="435" spans="1:1" hidden="1"/>
    <row r="436" spans="1:1" hidden="1"/>
    <row r="437" spans="1:1" hidden="1"/>
    <row r="438" spans="1:1" hidden="1"/>
    <row r="439" spans="1:1" hidden="1"/>
    <row r="440" spans="1:1" hidden="1"/>
    <row r="441" spans="1:1">
      <c r="A441" s="94">
        <v>93</v>
      </c>
    </row>
    <row r="442" spans="1:1" hidden="1"/>
    <row r="443" spans="1:1" hidden="1"/>
    <row r="444" spans="1:1" hidden="1">
      <c r="A444" t="s">
        <v>776</v>
      </c>
    </row>
    <row r="445" spans="1:1" hidden="1"/>
    <row r="446" spans="1:1" hidden="1"/>
    <row r="447" spans="1:1" hidden="1"/>
    <row r="448" spans="1:1" hidden="1"/>
    <row r="449" spans="1:1" hidden="1"/>
    <row r="450" spans="1:1" hidden="1"/>
    <row r="451" spans="1:1" hidden="1"/>
    <row r="452" spans="1:1">
      <c r="A452" s="94">
        <v>89</v>
      </c>
    </row>
    <row r="453" spans="1:1" hidden="1"/>
    <row r="454" spans="1:1" hidden="1"/>
    <row r="455" spans="1:1" hidden="1">
      <c r="A455" t="s">
        <v>776</v>
      </c>
    </row>
    <row r="456" spans="1:1" hidden="1"/>
    <row r="457" spans="1:1" hidden="1"/>
    <row r="458" spans="1:1" hidden="1"/>
    <row r="459" spans="1:1" hidden="1"/>
    <row r="460" spans="1:1" hidden="1"/>
    <row r="461" spans="1:1" hidden="1"/>
    <row r="462" spans="1:1" hidden="1"/>
    <row r="463" spans="1:1">
      <c r="A463" s="94">
        <v>94</v>
      </c>
    </row>
    <row r="464" spans="1:1" hidden="1"/>
    <row r="465" spans="1:1" hidden="1"/>
    <row r="466" spans="1:1" hidden="1">
      <c r="A466" t="s">
        <v>776</v>
      </c>
    </row>
    <row r="467" spans="1:1" hidden="1"/>
    <row r="468" spans="1:1" hidden="1"/>
    <row r="469" spans="1:1" hidden="1"/>
    <row r="470" spans="1:1" hidden="1"/>
    <row r="471" spans="1:1" hidden="1"/>
    <row r="472" spans="1:1" hidden="1"/>
    <row r="473" spans="1:1" hidden="1"/>
    <row r="474" spans="1:1">
      <c r="A474" s="94">
        <v>96</v>
      </c>
    </row>
    <row r="475" spans="1:1" hidden="1"/>
    <row r="476" spans="1:1" hidden="1"/>
    <row r="477" spans="1:1" hidden="1">
      <c r="A477" t="s">
        <v>776</v>
      </c>
    </row>
    <row r="478" spans="1:1" hidden="1"/>
    <row r="479" spans="1:1" hidden="1"/>
    <row r="480" spans="1:1" hidden="1"/>
    <row r="481" spans="1:1" hidden="1"/>
    <row r="482" spans="1:1" hidden="1"/>
    <row r="483" spans="1:1" hidden="1"/>
    <row r="484" spans="1:1" hidden="1"/>
    <row r="485" spans="1:1">
      <c r="A485" s="94">
        <v>89</v>
      </c>
    </row>
    <row r="486" spans="1:1" hidden="1"/>
    <row r="487" spans="1:1" hidden="1"/>
    <row r="488" spans="1:1" hidden="1">
      <c r="A488" t="s">
        <v>776</v>
      </c>
    </row>
    <row r="489" spans="1:1" hidden="1"/>
    <row r="490" spans="1:1" hidden="1"/>
    <row r="491" spans="1:1" hidden="1"/>
    <row r="492" spans="1:1" hidden="1"/>
    <row r="493" spans="1:1" hidden="1"/>
    <row r="494" spans="1:1" hidden="1"/>
    <row r="495" spans="1:1" hidden="1"/>
    <row r="496" spans="1:1">
      <c r="A496" s="94">
        <v>90</v>
      </c>
    </row>
    <row r="497" spans="1:1" hidden="1"/>
    <row r="498" spans="1:1" hidden="1"/>
    <row r="499" spans="1:1" hidden="1">
      <c r="A499" t="s">
        <v>776</v>
      </c>
    </row>
    <row r="500" spans="1:1" hidden="1"/>
    <row r="501" spans="1:1" hidden="1"/>
    <row r="502" spans="1:1" hidden="1"/>
    <row r="503" spans="1:1" hidden="1"/>
    <row r="504" spans="1:1" hidden="1"/>
    <row r="505" spans="1:1" hidden="1"/>
    <row r="506" spans="1:1" hidden="1"/>
    <row r="507" spans="1:1">
      <c r="A507" s="94">
        <v>92</v>
      </c>
    </row>
    <row r="508" spans="1:1" hidden="1"/>
    <row r="509" spans="1:1" hidden="1"/>
    <row r="510" spans="1:1" hidden="1">
      <c r="A510" t="s">
        <v>776</v>
      </c>
    </row>
    <row r="511" spans="1:1" hidden="1"/>
    <row r="512" spans="1:1" hidden="1"/>
    <row r="513" spans="1:1" hidden="1"/>
    <row r="514" spans="1:1" hidden="1"/>
    <row r="515" spans="1:1" hidden="1"/>
    <row r="516" spans="1:1" hidden="1"/>
    <row r="517" spans="1:1" hidden="1"/>
    <row r="518" spans="1:1">
      <c r="A518" s="94">
        <v>92</v>
      </c>
    </row>
    <row r="519" spans="1:1" hidden="1"/>
    <row r="520" spans="1:1" hidden="1"/>
    <row r="521" spans="1:1" hidden="1">
      <c r="A521" t="s">
        <v>776</v>
      </c>
    </row>
  </sheetData>
  <autoFilter ref="A1:A521" xr:uid="{CC72C191-CEA4-E44C-803E-E37C417E618B}">
    <filterColumn colId="0">
      <customFilters>
        <customFilter operator="greaterThan" val="1"/>
      </customFilters>
    </filterColumn>
  </autoFilter>
  <pageMargins left="0.7" right="0.7" top="0.75" bottom="0.75" header="0.3" footer="0.3"/>
  <pageSetup paperSize="9" orientation="portrait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L56"/>
  <sheetViews>
    <sheetView topLeftCell="A7" workbookViewId="0">
      <selection activeCell="B39" sqref="B39"/>
    </sheetView>
  </sheetViews>
  <sheetFormatPr baseColWidth="10" defaultColWidth="11" defaultRowHeight="16"/>
  <cols>
    <col min="1" max="1" width="32" customWidth="1"/>
    <col min="2" max="2" width="4.1640625" customWidth="1"/>
    <col min="3" max="3" width="10.6640625" customWidth="1"/>
    <col min="4" max="4" width="17" style="19" customWidth="1"/>
    <col min="5" max="5" width="20.5" customWidth="1"/>
    <col min="6" max="6" width="34.6640625" customWidth="1"/>
    <col min="8" max="8" width="5.6640625" customWidth="1"/>
    <col min="11" max="11" width="25" style="98" customWidth="1"/>
    <col min="12" max="12" width="11" style="101"/>
  </cols>
  <sheetData>
    <row r="1" spans="1:12">
      <c r="A1" s="1" t="s">
        <v>372</v>
      </c>
      <c r="B1" t="s">
        <v>374</v>
      </c>
      <c r="C1" s="1" t="s">
        <v>171</v>
      </c>
      <c r="D1" s="19" t="s">
        <v>386</v>
      </c>
      <c r="E1" s="19" t="s">
        <v>775</v>
      </c>
      <c r="F1" t="s">
        <v>376</v>
      </c>
      <c r="I1" t="s">
        <v>782</v>
      </c>
      <c r="J1" t="s">
        <v>783</v>
      </c>
      <c r="K1" s="98" t="s">
        <v>785</v>
      </c>
    </row>
    <row r="2" spans="1:12">
      <c r="A2" s="1"/>
      <c r="C2" s="1"/>
      <c r="E2" s="19"/>
      <c r="G2" t="s">
        <v>779</v>
      </c>
      <c r="H2" t="s">
        <v>160</v>
      </c>
      <c r="I2" t="s">
        <v>780</v>
      </c>
      <c r="J2" t="s">
        <v>781</v>
      </c>
      <c r="K2" s="102" t="s">
        <v>784</v>
      </c>
    </row>
    <row r="3" spans="1:12">
      <c r="A3" t="s">
        <v>238</v>
      </c>
      <c r="B3">
        <v>1</v>
      </c>
      <c r="C3">
        <v>413.45</v>
      </c>
      <c r="D3" s="19">
        <f t="shared" ref="D3:D50" si="0">(C3-$C$51)/1000</f>
        <v>0.40326000000000001</v>
      </c>
      <c r="E3" s="19">
        <v>87</v>
      </c>
      <c r="G3" s="95">
        <v>2019</v>
      </c>
      <c r="H3" s="99" t="str">
        <f>MID(A3,19,2)</f>
        <v>03</v>
      </c>
      <c r="I3" s="99" t="str">
        <f>MID(A3,22,2)</f>
        <v>31</v>
      </c>
      <c r="J3" s="100">
        <v>0.625</v>
      </c>
      <c r="K3" s="97">
        <f>CONCATENATE(G3,$I$1,H3,$I$1,I3)+J3</f>
        <v>43555.625</v>
      </c>
    </row>
    <row r="4" spans="1:12" s="95" customFormat="1">
      <c r="A4" s="95" t="s">
        <v>239</v>
      </c>
      <c r="B4" s="95">
        <v>2</v>
      </c>
      <c r="C4" s="95">
        <v>443.65</v>
      </c>
      <c r="D4" s="96">
        <f t="shared" si="0"/>
        <v>0.43345999999999996</v>
      </c>
      <c r="E4" s="96">
        <v>85</v>
      </c>
      <c r="G4" s="95">
        <v>2019</v>
      </c>
      <c r="H4" s="99" t="str">
        <f t="shared" ref="H4:H50" si="1">MID(A4,19,2)</f>
        <v>04</v>
      </c>
      <c r="I4" s="99" t="str">
        <f t="shared" ref="I4:I50" si="2">MID(A4,22,2)</f>
        <v>08</v>
      </c>
      <c r="J4" s="100">
        <v>0.625</v>
      </c>
      <c r="K4" s="97">
        <f t="shared" ref="K4:K50" si="3">CONCATENATE(G4,$I$1,H4,$I$1,I4)+J4</f>
        <v>43563.625</v>
      </c>
      <c r="L4" s="99"/>
    </row>
    <row r="5" spans="1:12">
      <c r="A5" t="s">
        <v>240</v>
      </c>
      <c r="B5">
        <v>3</v>
      </c>
      <c r="C5">
        <v>442.83</v>
      </c>
      <c r="D5" s="19">
        <f t="shared" si="0"/>
        <v>0.43263999999999997</v>
      </c>
      <c r="E5" s="19">
        <v>89</v>
      </c>
      <c r="G5" s="95">
        <v>2019</v>
      </c>
      <c r="H5" s="99" t="str">
        <f t="shared" si="1"/>
        <v>04</v>
      </c>
      <c r="I5" s="99" t="str">
        <f t="shared" si="2"/>
        <v>16</v>
      </c>
      <c r="J5" s="100">
        <v>0.625</v>
      </c>
      <c r="K5" s="97">
        <f t="shared" si="3"/>
        <v>43571.625</v>
      </c>
    </row>
    <row r="6" spans="1:12" s="95" customFormat="1">
      <c r="A6" s="95" t="s">
        <v>241</v>
      </c>
      <c r="B6" s="95">
        <v>4</v>
      </c>
      <c r="C6" s="95">
        <v>436.84</v>
      </c>
      <c r="D6" s="96">
        <f t="shared" si="0"/>
        <v>0.42664999999999997</v>
      </c>
      <c r="E6" s="96">
        <v>83</v>
      </c>
      <c r="G6" s="95">
        <v>2019</v>
      </c>
      <c r="H6" s="99" t="str">
        <f t="shared" si="1"/>
        <v>04</v>
      </c>
      <c r="I6" s="99" t="str">
        <f t="shared" si="2"/>
        <v>24</v>
      </c>
      <c r="J6" s="100">
        <v>0.625</v>
      </c>
      <c r="K6" s="97">
        <f t="shared" si="3"/>
        <v>43579.625</v>
      </c>
      <c r="L6" s="99"/>
    </row>
    <row r="7" spans="1:12">
      <c r="A7" t="s">
        <v>242</v>
      </c>
      <c r="B7">
        <v>5</v>
      </c>
      <c r="C7">
        <v>451.43</v>
      </c>
      <c r="D7" s="19">
        <f t="shared" si="0"/>
        <v>0.44124000000000002</v>
      </c>
      <c r="E7" s="19">
        <v>85</v>
      </c>
      <c r="G7" s="95">
        <v>2019</v>
      </c>
      <c r="H7" s="99" t="str">
        <f t="shared" si="1"/>
        <v>05</v>
      </c>
      <c r="I7" s="99" t="str">
        <f t="shared" si="2"/>
        <v>02</v>
      </c>
      <c r="J7" s="100">
        <v>0.625</v>
      </c>
      <c r="K7" s="97">
        <f t="shared" si="3"/>
        <v>43587.625</v>
      </c>
    </row>
    <row r="8" spans="1:12" s="95" customFormat="1">
      <c r="A8" s="95" t="s">
        <v>243</v>
      </c>
      <c r="B8" s="95">
        <v>6</v>
      </c>
      <c r="C8" s="95">
        <v>444.94</v>
      </c>
      <c r="D8" s="96">
        <f t="shared" si="0"/>
        <v>0.43475000000000003</v>
      </c>
      <c r="E8" s="96">
        <v>86</v>
      </c>
      <c r="G8" s="95">
        <v>2019</v>
      </c>
      <c r="H8" s="99" t="str">
        <f t="shared" si="1"/>
        <v>05</v>
      </c>
      <c r="I8" s="99" t="str">
        <f t="shared" si="2"/>
        <v>10</v>
      </c>
      <c r="J8" s="100">
        <v>0.625</v>
      </c>
      <c r="K8" s="97">
        <f t="shared" si="3"/>
        <v>43595.625</v>
      </c>
      <c r="L8" s="99"/>
    </row>
    <row r="9" spans="1:12">
      <c r="A9" t="s">
        <v>244</v>
      </c>
      <c r="B9">
        <v>7</v>
      </c>
      <c r="C9">
        <v>445.13</v>
      </c>
      <c r="D9" s="19">
        <f t="shared" si="0"/>
        <v>0.43493999999999999</v>
      </c>
      <c r="E9" s="19">
        <v>88</v>
      </c>
      <c r="G9" s="95">
        <v>2019</v>
      </c>
      <c r="H9" s="99" t="str">
        <f t="shared" si="1"/>
        <v>05</v>
      </c>
      <c r="I9" s="99" t="str">
        <f t="shared" si="2"/>
        <v>18</v>
      </c>
      <c r="J9" s="100">
        <v>0.625</v>
      </c>
      <c r="K9" s="97">
        <f t="shared" si="3"/>
        <v>43603.625</v>
      </c>
    </row>
    <row r="10" spans="1:12" s="95" customFormat="1">
      <c r="A10" s="95" t="s">
        <v>245</v>
      </c>
      <c r="B10" s="95">
        <v>8</v>
      </c>
      <c r="C10" s="95">
        <v>425.78</v>
      </c>
      <c r="D10" s="96">
        <f t="shared" si="0"/>
        <v>0.41558999999999996</v>
      </c>
      <c r="E10" s="96">
        <v>90</v>
      </c>
      <c r="G10" s="95">
        <v>2019</v>
      </c>
      <c r="H10" s="99" t="str">
        <f t="shared" si="1"/>
        <v>05</v>
      </c>
      <c r="I10" s="99" t="str">
        <f t="shared" si="2"/>
        <v>26</v>
      </c>
      <c r="J10" s="100">
        <v>0.625</v>
      </c>
      <c r="K10" s="97">
        <f t="shared" si="3"/>
        <v>43611.625</v>
      </c>
      <c r="L10" s="99"/>
    </row>
    <row r="11" spans="1:12">
      <c r="A11" t="s">
        <v>246</v>
      </c>
      <c r="B11">
        <v>9</v>
      </c>
      <c r="C11">
        <v>440.4</v>
      </c>
      <c r="D11" s="19">
        <f t="shared" si="0"/>
        <v>0.43020999999999998</v>
      </c>
      <c r="E11" s="19">
        <v>87</v>
      </c>
      <c r="G11" s="95">
        <v>2019</v>
      </c>
      <c r="H11" s="99" t="str">
        <f t="shared" si="1"/>
        <v>06</v>
      </c>
      <c r="I11" s="99" t="str">
        <f t="shared" si="2"/>
        <v>03</v>
      </c>
      <c r="J11" s="100">
        <v>0.625</v>
      </c>
      <c r="K11" s="97">
        <f t="shared" si="3"/>
        <v>43619.625</v>
      </c>
    </row>
    <row r="12" spans="1:12" s="95" customFormat="1">
      <c r="A12" s="95" t="s">
        <v>247</v>
      </c>
      <c r="B12" s="95">
        <v>10</v>
      </c>
      <c r="C12" s="95">
        <v>428.87</v>
      </c>
      <c r="D12" s="96">
        <f t="shared" si="0"/>
        <v>0.41868</v>
      </c>
      <c r="E12" s="96">
        <v>85</v>
      </c>
      <c r="G12" s="95">
        <v>2019</v>
      </c>
      <c r="H12" s="99" t="str">
        <f t="shared" si="1"/>
        <v>06</v>
      </c>
      <c r="I12" s="99" t="str">
        <f t="shared" si="2"/>
        <v>11</v>
      </c>
      <c r="J12" s="100">
        <v>0.625</v>
      </c>
      <c r="K12" s="97">
        <f t="shared" si="3"/>
        <v>43627.625</v>
      </c>
      <c r="L12" s="99"/>
    </row>
    <row r="13" spans="1:12">
      <c r="A13" t="s">
        <v>248</v>
      </c>
      <c r="B13">
        <v>11</v>
      </c>
      <c r="C13">
        <v>445.35</v>
      </c>
      <c r="D13" s="19">
        <f t="shared" si="0"/>
        <v>0.43516000000000005</v>
      </c>
      <c r="E13" s="19">
        <v>92</v>
      </c>
      <c r="F13" t="s">
        <v>384</v>
      </c>
      <c r="G13" s="95">
        <v>2019</v>
      </c>
      <c r="H13" s="99" t="str">
        <f t="shared" si="1"/>
        <v>06</v>
      </c>
      <c r="I13" s="99" t="str">
        <f t="shared" si="2"/>
        <v>19</v>
      </c>
      <c r="J13" s="100">
        <v>0.625</v>
      </c>
      <c r="K13" s="97">
        <f t="shared" si="3"/>
        <v>43635.625</v>
      </c>
    </row>
    <row r="14" spans="1:12" s="95" customFormat="1">
      <c r="A14" s="95" t="s">
        <v>249</v>
      </c>
      <c r="B14" s="95">
        <v>12</v>
      </c>
      <c r="C14" s="95">
        <v>427.45</v>
      </c>
      <c r="D14" s="96">
        <f t="shared" si="0"/>
        <v>0.41725999999999996</v>
      </c>
      <c r="E14" s="96">
        <v>83</v>
      </c>
      <c r="G14" s="95">
        <v>2019</v>
      </c>
      <c r="H14" s="99" t="str">
        <f t="shared" si="1"/>
        <v>06</v>
      </c>
      <c r="I14" s="99" t="str">
        <f t="shared" si="2"/>
        <v>27</v>
      </c>
      <c r="J14" s="100">
        <v>0.625</v>
      </c>
      <c r="K14" s="97">
        <f t="shared" si="3"/>
        <v>43643.625</v>
      </c>
      <c r="L14" s="99"/>
    </row>
    <row r="15" spans="1:12">
      <c r="A15" t="s">
        <v>250</v>
      </c>
      <c r="B15">
        <v>13</v>
      </c>
      <c r="C15">
        <v>425.3</v>
      </c>
      <c r="D15" s="19">
        <f t="shared" si="0"/>
        <v>0.41511000000000003</v>
      </c>
      <c r="E15" s="19">
        <v>87</v>
      </c>
      <c r="G15" s="95">
        <v>2019</v>
      </c>
      <c r="H15" s="99" t="str">
        <f t="shared" si="1"/>
        <v>07</v>
      </c>
      <c r="I15" s="99" t="str">
        <f t="shared" si="2"/>
        <v>05</v>
      </c>
      <c r="J15" s="100">
        <v>0.625</v>
      </c>
      <c r="K15" s="97">
        <f t="shared" si="3"/>
        <v>43651.625</v>
      </c>
    </row>
    <row r="16" spans="1:12" s="95" customFormat="1">
      <c r="A16" s="95" t="s">
        <v>251</v>
      </c>
      <c r="B16" s="95">
        <v>14</v>
      </c>
      <c r="C16" s="95">
        <v>428.08</v>
      </c>
      <c r="D16" s="96">
        <f t="shared" si="0"/>
        <v>0.41788999999999998</v>
      </c>
      <c r="E16" s="96">
        <v>88</v>
      </c>
      <c r="G16" s="95">
        <v>2019</v>
      </c>
      <c r="H16" s="99" t="str">
        <f t="shared" si="1"/>
        <v>07</v>
      </c>
      <c r="I16" s="99" t="str">
        <f t="shared" si="2"/>
        <v>13</v>
      </c>
      <c r="J16" s="100">
        <v>0.625</v>
      </c>
      <c r="K16" s="97">
        <f t="shared" si="3"/>
        <v>43659.625</v>
      </c>
      <c r="L16" s="99"/>
    </row>
    <row r="17" spans="1:12">
      <c r="A17" t="s">
        <v>252</v>
      </c>
      <c r="B17">
        <v>15</v>
      </c>
      <c r="C17">
        <v>435.86</v>
      </c>
      <c r="D17" s="19">
        <f t="shared" si="0"/>
        <v>0.42566999999999999</v>
      </c>
      <c r="E17" s="19">
        <v>87</v>
      </c>
      <c r="G17" s="95">
        <v>2019</v>
      </c>
      <c r="H17" s="99" t="str">
        <f t="shared" si="1"/>
        <v>07</v>
      </c>
      <c r="I17" s="99" t="str">
        <f t="shared" si="2"/>
        <v>21</v>
      </c>
      <c r="J17" s="100">
        <v>0.625</v>
      </c>
      <c r="K17" s="97">
        <f t="shared" si="3"/>
        <v>43667.625</v>
      </c>
    </row>
    <row r="18" spans="1:12" s="95" customFormat="1">
      <c r="A18" s="95" t="s">
        <v>253</v>
      </c>
      <c r="B18" s="95">
        <v>16</v>
      </c>
      <c r="C18" s="95">
        <v>423.06</v>
      </c>
      <c r="D18" s="96">
        <f t="shared" si="0"/>
        <v>0.41287000000000001</v>
      </c>
      <c r="E18" s="96">
        <v>85</v>
      </c>
      <c r="G18" s="95">
        <v>2019</v>
      </c>
      <c r="H18" s="99" t="str">
        <f t="shared" si="1"/>
        <v>07</v>
      </c>
      <c r="I18" s="99" t="str">
        <f t="shared" si="2"/>
        <v>29</v>
      </c>
      <c r="J18" s="100">
        <v>0.625</v>
      </c>
      <c r="K18" s="97">
        <f t="shared" si="3"/>
        <v>43675.625</v>
      </c>
      <c r="L18" s="99"/>
    </row>
    <row r="19" spans="1:12">
      <c r="A19" t="s">
        <v>254</v>
      </c>
      <c r="B19">
        <v>17</v>
      </c>
      <c r="C19">
        <v>437.85</v>
      </c>
      <c r="D19" s="19">
        <f t="shared" si="0"/>
        <v>0.42766000000000004</v>
      </c>
      <c r="E19" s="19">
        <v>89</v>
      </c>
      <c r="F19" t="s">
        <v>383</v>
      </c>
      <c r="G19" s="95">
        <v>2019</v>
      </c>
      <c r="H19" s="99" t="str">
        <f t="shared" si="1"/>
        <v>08</v>
      </c>
      <c r="I19" s="99" t="str">
        <f t="shared" si="2"/>
        <v>06</v>
      </c>
      <c r="J19" s="100">
        <v>0.625</v>
      </c>
      <c r="K19" s="97">
        <f t="shared" si="3"/>
        <v>43683.625</v>
      </c>
    </row>
    <row r="20" spans="1:12" s="95" customFormat="1">
      <c r="A20" s="95" t="s">
        <v>255</v>
      </c>
      <c r="B20" s="95">
        <v>18</v>
      </c>
      <c r="C20" s="95">
        <v>441.95</v>
      </c>
      <c r="D20" s="96">
        <f t="shared" si="0"/>
        <v>0.43175999999999998</v>
      </c>
      <c r="E20" s="96">
        <v>90</v>
      </c>
      <c r="F20" s="95" t="s">
        <v>383</v>
      </c>
      <c r="G20" s="95">
        <v>2019</v>
      </c>
      <c r="H20" s="99" t="str">
        <f t="shared" si="1"/>
        <v>08</v>
      </c>
      <c r="I20" s="99" t="str">
        <f t="shared" si="2"/>
        <v>14</v>
      </c>
      <c r="J20" s="100">
        <v>0.625</v>
      </c>
      <c r="K20" s="97">
        <f t="shared" si="3"/>
        <v>43691.625</v>
      </c>
      <c r="L20" s="99"/>
    </row>
    <row r="21" spans="1:12">
      <c r="A21" t="s">
        <v>256</v>
      </c>
      <c r="B21">
        <v>19</v>
      </c>
      <c r="C21">
        <v>439.76</v>
      </c>
      <c r="D21" s="19">
        <f t="shared" si="0"/>
        <v>0.42957000000000001</v>
      </c>
      <c r="E21" s="19">
        <v>89</v>
      </c>
      <c r="F21" t="s">
        <v>379</v>
      </c>
      <c r="G21" s="95">
        <v>2019</v>
      </c>
      <c r="H21" s="99" t="str">
        <f t="shared" si="1"/>
        <v>08</v>
      </c>
      <c r="I21" s="99" t="str">
        <f t="shared" si="2"/>
        <v>22</v>
      </c>
      <c r="J21" s="100">
        <v>0.625</v>
      </c>
      <c r="K21" s="97">
        <f t="shared" si="3"/>
        <v>43699.625</v>
      </c>
    </row>
    <row r="22" spans="1:12" s="95" customFormat="1">
      <c r="A22" s="95" t="s">
        <v>257</v>
      </c>
      <c r="B22" s="95">
        <v>20</v>
      </c>
      <c r="C22" s="95">
        <v>461.76</v>
      </c>
      <c r="D22" s="96">
        <f t="shared" si="0"/>
        <v>0.45156999999999997</v>
      </c>
      <c r="E22" s="96">
        <v>88</v>
      </c>
      <c r="F22" s="95" t="s">
        <v>387</v>
      </c>
      <c r="G22" s="95">
        <v>2019</v>
      </c>
      <c r="H22" s="99" t="str">
        <f t="shared" si="1"/>
        <v>08</v>
      </c>
      <c r="I22" s="99" t="str">
        <f t="shared" si="2"/>
        <v>30</v>
      </c>
      <c r="J22" s="100">
        <v>0.625</v>
      </c>
      <c r="K22" s="97">
        <f t="shared" si="3"/>
        <v>43707.625</v>
      </c>
      <c r="L22" s="99"/>
    </row>
    <row r="23" spans="1:12">
      <c r="A23" t="s">
        <v>258</v>
      </c>
      <c r="B23">
        <v>21</v>
      </c>
      <c r="C23">
        <v>448.65</v>
      </c>
      <c r="D23" s="19">
        <f t="shared" si="0"/>
        <v>0.43845999999999996</v>
      </c>
      <c r="E23" s="19">
        <v>90</v>
      </c>
      <c r="F23" s="92" t="s">
        <v>381</v>
      </c>
      <c r="G23" s="95">
        <v>2019</v>
      </c>
      <c r="H23" s="99" t="str">
        <f t="shared" si="1"/>
        <v>09</v>
      </c>
      <c r="I23" s="99" t="str">
        <f t="shared" si="2"/>
        <v>07</v>
      </c>
      <c r="J23" s="100">
        <v>0.625</v>
      </c>
      <c r="K23" s="97">
        <f t="shared" si="3"/>
        <v>43715.625</v>
      </c>
    </row>
    <row r="24" spans="1:12" s="95" customFormat="1">
      <c r="A24" s="95" t="s">
        <v>259</v>
      </c>
      <c r="B24" s="95">
        <v>22</v>
      </c>
      <c r="C24" s="95">
        <v>451.17</v>
      </c>
      <c r="D24" s="96">
        <f t="shared" si="0"/>
        <v>0.44098000000000004</v>
      </c>
      <c r="E24" s="96">
        <v>87</v>
      </c>
      <c r="G24" s="95">
        <v>2019</v>
      </c>
      <c r="H24" s="99" t="str">
        <f t="shared" si="1"/>
        <v>09</v>
      </c>
      <c r="I24" s="99" t="str">
        <f t="shared" si="2"/>
        <v>15</v>
      </c>
      <c r="J24" s="100">
        <v>0.625</v>
      </c>
      <c r="K24" s="97">
        <f t="shared" si="3"/>
        <v>43723.625</v>
      </c>
      <c r="L24" s="99"/>
    </row>
    <row r="25" spans="1:12">
      <c r="A25" t="s">
        <v>260</v>
      </c>
      <c r="B25">
        <v>23</v>
      </c>
      <c r="C25">
        <v>454.18</v>
      </c>
      <c r="D25" s="19">
        <f t="shared" si="0"/>
        <v>0.44399</v>
      </c>
      <c r="E25" s="19">
        <v>95</v>
      </c>
      <c r="G25" s="95">
        <v>2019</v>
      </c>
      <c r="H25" s="99" t="str">
        <f t="shared" si="1"/>
        <v>09</v>
      </c>
      <c r="I25" s="99" t="str">
        <f t="shared" si="2"/>
        <v>23</v>
      </c>
      <c r="J25" s="100">
        <v>0.625</v>
      </c>
      <c r="K25" s="97">
        <f t="shared" si="3"/>
        <v>43731.625</v>
      </c>
    </row>
    <row r="26" spans="1:12" s="95" customFormat="1">
      <c r="A26" s="95" t="s">
        <v>261</v>
      </c>
      <c r="B26" s="95">
        <v>24</v>
      </c>
      <c r="C26" s="95">
        <v>450.01</v>
      </c>
      <c r="D26" s="96">
        <f t="shared" si="0"/>
        <v>0.43981999999999999</v>
      </c>
      <c r="E26" s="96">
        <v>93</v>
      </c>
      <c r="G26" s="95">
        <v>2019</v>
      </c>
      <c r="H26" s="99" t="str">
        <f t="shared" si="1"/>
        <v>10</v>
      </c>
      <c r="I26" s="99" t="str">
        <f t="shared" si="2"/>
        <v>01</v>
      </c>
      <c r="J26" s="100">
        <v>0.625</v>
      </c>
      <c r="K26" s="97">
        <f t="shared" si="3"/>
        <v>43739.625</v>
      </c>
      <c r="L26" s="99"/>
    </row>
    <row r="27" spans="1:12">
      <c r="A27" t="s">
        <v>373</v>
      </c>
      <c r="B27">
        <v>25</v>
      </c>
      <c r="C27">
        <v>440.12</v>
      </c>
      <c r="D27" s="19">
        <f t="shared" si="0"/>
        <v>0.42993000000000003</v>
      </c>
      <c r="E27" s="19">
        <v>94</v>
      </c>
      <c r="G27" s="95">
        <v>2019</v>
      </c>
      <c r="H27" s="99" t="str">
        <f t="shared" si="1"/>
        <v>10</v>
      </c>
      <c r="I27" s="99" t="str">
        <f t="shared" si="2"/>
        <v>09</v>
      </c>
      <c r="J27" s="100">
        <v>0.625</v>
      </c>
      <c r="K27" s="97">
        <f t="shared" si="3"/>
        <v>43747.625</v>
      </c>
    </row>
    <row r="28" spans="1:12" s="95" customFormat="1">
      <c r="A28" s="95" t="s">
        <v>263</v>
      </c>
      <c r="B28" s="95">
        <v>26</v>
      </c>
      <c r="C28" s="95">
        <v>488.77</v>
      </c>
      <c r="D28" s="96">
        <f t="shared" si="0"/>
        <v>0.47858000000000001</v>
      </c>
      <c r="E28" s="96">
        <v>90</v>
      </c>
      <c r="F28" s="95" t="s">
        <v>375</v>
      </c>
      <c r="G28" s="95">
        <v>2019</v>
      </c>
      <c r="H28" s="99" t="str">
        <f t="shared" si="1"/>
        <v>10</v>
      </c>
      <c r="I28" s="99" t="str">
        <f t="shared" si="2"/>
        <v>17</v>
      </c>
      <c r="J28" s="100">
        <v>0.625</v>
      </c>
      <c r="K28" s="97">
        <f t="shared" si="3"/>
        <v>43755.625</v>
      </c>
      <c r="L28" s="99"/>
    </row>
    <row r="29" spans="1:12">
      <c r="A29" t="s">
        <v>264</v>
      </c>
      <c r="B29">
        <v>27</v>
      </c>
      <c r="C29">
        <v>494.69</v>
      </c>
      <c r="D29" s="19">
        <f t="shared" si="0"/>
        <v>0.48449999999999999</v>
      </c>
      <c r="E29" s="19">
        <v>92</v>
      </c>
      <c r="F29" t="s">
        <v>379</v>
      </c>
      <c r="G29" s="95">
        <v>2019</v>
      </c>
      <c r="H29" s="99" t="str">
        <f t="shared" si="1"/>
        <v>10</v>
      </c>
      <c r="I29" s="99" t="str">
        <f t="shared" si="2"/>
        <v>25</v>
      </c>
      <c r="J29" s="100">
        <v>0.625</v>
      </c>
      <c r="K29" s="97">
        <f t="shared" si="3"/>
        <v>43763.625</v>
      </c>
    </row>
    <row r="30" spans="1:12" s="95" customFormat="1">
      <c r="A30" s="95" t="s">
        <v>265</v>
      </c>
      <c r="B30" s="95">
        <v>28</v>
      </c>
      <c r="C30" s="95">
        <v>488.83</v>
      </c>
      <c r="D30" s="96">
        <f t="shared" si="0"/>
        <v>0.47864000000000001</v>
      </c>
      <c r="E30" s="96">
        <v>94</v>
      </c>
      <c r="F30" s="95" t="s">
        <v>375</v>
      </c>
      <c r="G30" s="95">
        <v>2019</v>
      </c>
      <c r="H30" s="99" t="str">
        <f t="shared" si="1"/>
        <v>11</v>
      </c>
      <c r="I30" s="99" t="str">
        <f t="shared" si="2"/>
        <v>02</v>
      </c>
      <c r="J30" s="100">
        <v>0.625</v>
      </c>
      <c r="K30" s="97">
        <f t="shared" si="3"/>
        <v>43771.625</v>
      </c>
      <c r="L30" s="99"/>
    </row>
    <row r="31" spans="1:12">
      <c r="A31" t="s">
        <v>266</v>
      </c>
      <c r="B31">
        <v>29</v>
      </c>
      <c r="C31">
        <v>487.97</v>
      </c>
      <c r="D31" s="19">
        <f t="shared" si="0"/>
        <v>0.47778000000000004</v>
      </c>
      <c r="E31" s="19">
        <v>93</v>
      </c>
      <c r="F31" t="s">
        <v>382</v>
      </c>
      <c r="G31" s="95">
        <v>2019</v>
      </c>
      <c r="H31" s="99" t="str">
        <f t="shared" si="1"/>
        <v>11</v>
      </c>
      <c r="I31" s="99" t="str">
        <f t="shared" si="2"/>
        <v>10</v>
      </c>
      <c r="J31" s="100">
        <v>0.625</v>
      </c>
      <c r="K31" s="97">
        <f t="shared" si="3"/>
        <v>43779.625</v>
      </c>
    </row>
    <row r="32" spans="1:12" s="95" customFormat="1">
      <c r="A32" s="95" t="s">
        <v>267</v>
      </c>
      <c r="B32" s="95">
        <v>30</v>
      </c>
      <c r="C32" s="95">
        <v>491.55</v>
      </c>
      <c r="D32" s="96">
        <f t="shared" si="0"/>
        <v>0.48136000000000001</v>
      </c>
      <c r="E32" s="96">
        <v>89</v>
      </c>
      <c r="F32" s="95" t="s">
        <v>375</v>
      </c>
      <c r="G32" s="95">
        <v>2019</v>
      </c>
      <c r="H32" s="99" t="str">
        <f t="shared" si="1"/>
        <v>11</v>
      </c>
      <c r="I32" s="99" t="str">
        <f t="shared" si="2"/>
        <v>18</v>
      </c>
      <c r="J32" s="100">
        <v>0.625</v>
      </c>
      <c r="K32" s="97">
        <f t="shared" si="3"/>
        <v>43787.625</v>
      </c>
      <c r="L32" s="99"/>
    </row>
    <row r="33" spans="1:12">
      <c r="A33" t="s">
        <v>268</v>
      </c>
      <c r="B33">
        <v>31</v>
      </c>
      <c r="C33">
        <v>491.78</v>
      </c>
      <c r="D33" s="19">
        <f t="shared" si="0"/>
        <v>0.48158999999999996</v>
      </c>
      <c r="E33" s="19">
        <v>95</v>
      </c>
      <c r="F33" t="s">
        <v>375</v>
      </c>
      <c r="G33" s="95">
        <v>2019</v>
      </c>
      <c r="H33" s="99" t="str">
        <f t="shared" si="1"/>
        <v>11</v>
      </c>
      <c r="I33" s="99" t="str">
        <f t="shared" si="2"/>
        <v>26</v>
      </c>
      <c r="J33" s="100">
        <v>0.625</v>
      </c>
      <c r="K33" s="97">
        <f t="shared" si="3"/>
        <v>43795.625</v>
      </c>
    </row>
    <row r="34" spans="1:12" s="95" customFormat="1">
      <c r="A34" s="95" t="s">
        <v>269</v>
      </c>
      <c r="B34" s="95">
        <v>32</v>
      </c>
      <c r="C34" s="95">
        <v>480.52</v>
      </c>
      <c r="D34" s="96">
        <f t="shared" si="0"/>
        <v>0.47032999999999997</v>
      </c>
      <c r="E34" s="96">
        <v>94</v>
      </c>
      <c r="G34" s="95">
        <v>2019</v>
      </c>
      <c r="H34" s="99" t="str">
        <f t="shared" si="1"/>
        <v>12</v>
      </c>
      <c r="I34" s="99" t="str">
        <f t="shared" si="2"/>
        <v>04</v>
      </c>
      <c r="J34" s="100">
        <v>0.625</v>
      </c>
      <c r="K34" s="97">
        <f t="shared" si="3"/>
        <v>43803.625</v>
      </c>
      <c r="L34" s="99"/>
    </row>
    <row r="35" spans="1:12">
      <c r="A35" t="s">
        <v>270</v>
      </c>
      <c r="B35">
        <v>33</v>
      </c>
      <c r="C35">
        <v>484.67</v>
      </c>
      <c r="D35" s="19">
        <f t="shared" si="0"/>
        <v>0.47448000000000001</v>
      </c>
      <c r="E35" s="19">
        <v>93</v>
      </c>
      <c r="F35" t="s">
        <v>377</v>
      </c>
      <c r="G35" s="95">
        <v>2019</v>
      </c>
      <c r="H35" s="99" t="str">
        <f t="shared" si="1"/>
        <v>12</v>
      </c>
      <c r="I35" s="99" t="str">
        <f t="shared" si="2"/>
        <v>12</v>
      </c>
      <c r="J35" s="100">
        <v>0.625</v>
      </c>
      <c r="K35" s="97">
        <f t="shared" si="3"/>
        <v>43811.625</v>
      </c>
    </row>
    <row r="36" spans="1:12" s="95" customFormat="1">
      <c r="A36" s="95" t="s">
        <v>271</v>
      </c>
      <c r="B36" s="95">
        <v>34</v>
      </c>
      <c r="C36" s="95">
        <v>487.22</v>
      </c>
      <c r="D36" s="96">
        <f t="shared" si="0"/>
        <v>0.47703000000000001</v>
      </c>
      <c r="E36" s="96">
        <v>94</v>
      </c>
      <c r="F36" s="95" t="s">
        <v>377</v>
      </c>
      <c r="G36" s="95">
        <v>2019</v>
      </c>
      <c r="H36" s="99" t="str">
        <f t="shared" si="1"/>
        <v>12</v>
      </c>
      <c r="I36" s="99" t="str">
        <f t="shared" si="2"/>
        <v>20</v>
      </c>
      <c r="J36" s="100">
        <v>0.625</v>
      </c>
      <c r="K36" s="97">
        <f t="shared" si="3"/>
        <v>43819.625</v>
      </c>
      <c r="L36" s="99"/>
    </row>
    <row r="37" spans="1:12">
      <c r="A37" t="s">
        <v>272</v>
      </c>
      <c r="B37">
        <v>35</v>
      </c>
      <c r="C37">
        <v>488.52</v>
      </c>
      <c r="D37" s="19">
        <f t="shared" si="0"/>
        <v>0.47832999999999998</v>
      </c>
      <c r="E37" s="19">
        <v>90</v>
      </c>
      <c r="F37" t="s">
        <v>378</v>
      </c>
      <c r="G37" s="95">
        <v>2019</v>
      </c>
      <c r="H37" s="99" t="str">
        <f t="shared" si="1"/>
        <v>12</v>
      </c>
      <c r="I37" s="99" t="str">
        <f t="shared" si="2"/>
        <v>28</v>
      </c>
      <c r="J37" s="100">
        <v>0.625</v>
      </c>
      <c r="K37" s="97">
        <f t="shared" si="3"/>
        <v>43827.625</v>
      </c>
    </row>
    <row r="38" spans="1:12" s="95" customFormat="1">
      <c r="A38" s="95" t="s">
        <v>273</v>
      </c>
      <c r="B38" s="95">
        <v>36</v>
      </c>
      <c r="C38" s="95">
        <v>484.27</v>
      </c>
      <c r="D38" s="96">
        <f t="shared" si="0"/>
        <v>0.47408</v>
      </c>
      <c r="E38" s="96">
        <v>90</v>
      </c>
      <c r="G38" s="95">
        <v>2020</v>
      </c>
      <c r="H38" s="99" t="str">
        <f t="shared" si="1"/>
        <v>01</v>
      </c>
      <c r="I38" s="99" t="str">
        <f t="shared" si="2"/>
        <v>05</v>
      </c>
      <c r="J38" s="100">
        <v>0.625</v>
      </c>
      <c r="K38" s="97">
        <f t="shared" si="3"/>
        <v>43835.625</v>
      </c>
      <c r="L38" s="99"/>
    </row>
    <row r="39" spans="1:12">
      <c r="A39" t="s">
        <v>274</v>
      </c>
      <c r="B39" s="92">
        <v>37</v>
      </c>
      <c r="C39">
        <v>111.23</v>
      </c>
      <c r="D39" s="105">
        <f t="shared" si="0"/>
        <v>0.10104</v>
      </c>
      <c r="E39" s="19">
        <v>101</v>
      </c>
      <c r="G39" s="95">
        <v>2020</v>
      </c>
      <c r="H39" s="99" t="str">
        <f t="shared" si="1"/>
        <v>01</v>
      </c>
      <c r="I39" s="99" t="str">
        <f t="shared" si="2"/>
        <v>13</v>
      </c>
      <c r="J39" s="100">
        <v>0.625</v>
      </c>
      <c r="K39" s="97">
        <f t="shared" si="3"/>
        <v>43843.625</v>
      </c>
    </row>
    <row r="40" spans="1:12" s="95" customFormat="1">
      <c r="A40" s="95" t="s">
        <v>275</v>
      </c>
      <c r="B40" s="95">
        <v>38</v>
      </c>
      <c r="C40" s="95">
        <v>503.75</v>
      </c>
      <c r="D40" s="96">
        <f t="shared" si="0"/>
        <v>0.49356</v>
      </c>
      <c r="E40" s="96">
        <v>93</v>
      </c>
      <c r="G40" s="95">
        <v>2020</v>
      </c>
      <c r="H40" s="99" t="str">
        <f t="shared" si="1"/>
        <v>01</v>
      </c>
      <c r="I40" s="99" t="str">
        <f t="shared" si="2"/>
        <v>21</v>
      </c>
      <c r="J40" s="100">
        <v>0.625</v>
      </c>
      <c r="K40" s="97">
        <f t="shared" si="3"/>
        <v>43851.625</v>
      </c>
      <c r="L40" s="99"/>
    </row>
    <row r="41" spans="1:12">
      <c r="A41" t="s">
        <v>276</v>
      </c>
      <c r="B41">
        <v>39</v>
      </c>
      <c r="C41">
        <v>508.4</v>
      </c>
      <c r="D41" s="19">
        <f t="shared" si="0"/>
        <v>0.49820999999999999</v>
      </c>
      <c r="E41" s="19">
        <v>89</v>
      </c>
      <c r="F41" t="s">
        <v>375</v>
      </c>
      <c r="G41" s="95">
        <v>2020</v>
      </c>
      <c r="H41" s="99" t="str">
        <f t="shared" si="1"/>
        <v>01</v>
      </c>
      <c r="I41" s="99" t="str">
        <f t="shared" si="2"/>
        <v>29</v>
      </c>
      <c r="J41" s="100">
        <v>0.625</v>
      </c>
      <c r="K41" s="97">
        <f t="shared" si="3"/>
        <v>43859.625</v>
      </c>
    </row>
    <row r="42" spans="1:12" s="95" customFormat="1">
      <c r="A42" s="95" t="s">
        <v>277</v>
      </c>
      <c r="B42" s="95">
        <v>40</v>
      </c>
      <c r="C42" s="95">
        <v>499.58</v>
      </c>
      <c r="D42" s="96">
        <f t="shared" si="0"/>
        <v>0.48938999999999999</v>
      </c>
      <c r="E42" s="96">
        <v>91</v>
      </c>
      <c r="G42" s="95">
        <v>2020</v>
      </c>
      <c r="H42" s="99" t="str">
        <f t="shared" si="1"/>
        <v>02</v>
      </c>
      <c r="I42" s="99" t="str">
        <f t="shared" si="2"/>
        <v>06</v>
      </c>
      <c r="J42" s="100">
        <v>0.625</v>
      </c>
      <c r="K42" s="97">
        <f t="shared" si="3"/>
        <v>43867.625</v>
      </c>
      <c r="L42" s="99"/>
    </row>
    <row r="43" spans="1:12">
      <c r="A43" t="s">
        <v>278</v>
      </c>
      <c r="B43">
        <v>41</v>
      </c>
      <c r="C43">
        <v>507.8</v>
      </c>
      <c r="D43" s="19">
        <f t="shared" si="0"/>
        <v>0.49761</v>
      </c>
      <c r="E43" s="19">
        <v>93</v>
      </c>
      <c r="F43" t="s">
        <v>375</v>
      </c>
      <c r="G43" s="95">
        <v>2020</v>
      </c>
      <c r="H43" s="99" t="str">
        <f t="shared" si="1"/>
        <v>02</v>
      </c>
      <c r="I43" s="99" t="str">
        <f t="shared" si="2"/>
        <v>14</v>
      </c>
      <c r="J43" s="100">
        <v>0.625</v>
      </c>
      <c r="K43" s="97">
        <f t="shared" si="3"/>
        <v>43875.625</v>
      </c>
    </row>
    <row r="44" spans="1:12" s="95" customFormat="1">
      <c r="A44" s="95" t="s">
        <v>279</v>
      </c>
      <c r="B44" s="95">
        <v>42</v>
      </c>
      <c r="C44" s="95">
        <v>491.16</v>
      </c>
      <c r="D44" s="96">
        <f t="shared" si="0"/>
        <v>0.48097000000000001</v>
      </c>
      <c r="E44" s="96">
        <v>89</v>
      </c>
      <c r="G44" s="95">
        <v>2020</v>
      </c>
      <c r="H44" s="99" t="str">
        <f t="shared" si="1"/>
        <v>02</v>
      </c>
      <c r="I44" s="99" t="str">
        <f t="shared" si="2"/>
        <v>22</v>
      </c>
      <c r="J44" s="100">
        <v>0.625</v>
      </c>
      <c r="K44" s="97">
        <f t="shared" si="3"/>
        <v>43883.625</v>
      </c>
      <c r="L44" s="99"/>
    </row>
    <row r="45" spans="1:12">
      <c r="A45" t="s">
        <v>280</v>
      </c>
      <c r="B45">
        <v>43</v>
      </c>
      <c r="C45">
        <v>498.69</v>
      </c>
      <c r="D45" s="19">
        <f t="shared" si="0"/>
        <v>0.48849999999999999</v>
      </c>
      <c r="E45" s="19">
        <v>94</v>
      </c>
      <c r="F45" t="s">
        <v>375</v>
      </c>
      <c r="G45" s="95">
        <v>2020</v>
      </c>
      <c r="H45" s="99" t="str">
        <f t="shared" si="1"/>
        <v>03</v>
      </c>
      <c r="I45" s="99" t="str">
        <f t="shared" si="2"/>
        <v>01</v>
      </c>
      <c r="J45" s="100">
        <v>0.625</v>
      </c>
      <c r="K45" s="97">
        <f t="shared" si="3"/>
        <v>43891.625</v>
      </c>
    </row>
    <row r="46" spans="1:12" s="95" customFormat="1">
      <c r="A46" s="95" t="s">
        <v>281</v>
      </c>
      <c r="B46" s="95">
        <v>44</v>
      </c>
      <c r="C46" s="95">
        <v>497.86</v>
      </c>
      <c r="D46" s="96">
        <f t="shared" si="0"/>
        <v>0.48766999999999999</v>
      </c>
      <c r="E46" s="96">
        <v>96</v>
      </c>
      <c r="G46" s="95">
        <v>2020</v>
      </c>
      <c r="H46" s="99" t="str">
        <f t="shared" si="1"/>
        <v>03</v>
      </c>
      <c r="I46" s="99" t="str">
        <f t="shared" si="2"/>
        <v>09</v>
      </c>
      <c r="J46" s="100">
        <v>0.625</v>
      </c>
      <c r="K46" s="97">
        <f t="shared" si="3"/>
        <v>43899.625</v>
      </c>
      <c r="L46" s="99"/>
    </row>
    <row r="47" spans="1:12">
      <c r="A47" t="s">
        <v>282</v>
      </c>
      <c r="B47">
        <v>45</v>
      </c>
      <c r="C47">
        <v>513.62</v>
      </c>
      <c r="D47" s="19">
        <f t="shared" si="0"/>
        <v>0.50343000000000004</v>
      </c>
      <c r="E47" s="19">
        <v>89</v>
      </c>
      <c r="F47" t="s">
        <v>380</v>
      </c>
      <c r="G47" s="95">
        <v>2020</v>
      </c>
      <c r="H47" s="99" t="str">
        <f t="shared" si="1"/>
        <v>03</v>
      </c>
      <c r="I47" s="99" t="str">
        <f t="shared" si="2"/>
        <v>17</v>
      </c>
      <c r="J47" s="100">
        <v>0.625</v>
      </c>
      <c r="K47" s="97">
        <f t="shared" si="3"/>
        <v>43907.625</v>
      </c>
    </row>
    <row r="48" spans="1:12" s="95" customFormat="1">
      <c r="A48" s="95" t="s">
        <v>283</v>
      </c>
      <c r="B48" s="95">
        <v>46</v>
      </c>
      <c r="C48" s="95">
        <v>508.58</v>
      </c>
      <c r="D48" s="96">
        <f t="shared" si="0"/>
        <v>0.49839</v>
      </c>
      <c r="E48" s="96">
        <v>90</v>
      </c>
      <c r="G48" s="95">
        <v>2020</v>
      </c>
      <c r="H48" s="99" t="str">
        <f t="shared" si="1"/>
        <v>03</v>
      </c>
      <c r="I48" s="99" t="str">
        <f t="shared" si="2"/>
        <v>25</v>
      </c>
      <c r="J48" s="100">
        <v>0.625</v>
      </c>
      <c r="K48" s="97">
        <f t="shared" si="3"/>
        <v>43915.625</v>
      </c>
      <c r="L48" s="99"/>
    </row>
    <row r="49" spans="1:12">
      <c r="A49" t="s">
        <v>284</v>
      </c>
      <c r="B49">
        <v>47</v>
      </c>
      <c r="C49">
        <v>513.23</v>
      </c>
      <c r="D49" s="19">
        <f t="shared" si="0"/>
        <v>0.50304000000000004</v>
      </c>
      <c r="E49" s="19">
        <v>92</v>
      </c>
      <c r="G49" s="95">
        <v>2020</v>
      </c>
      <c r="H49" s="99" t="str">
        <f t="shared" si="1"/>
        <v>04</v>
      </c>
      <c r="I49" s="99" t="str">
        <f t="shared" si="2"/>
        <v>02</v>
      </c>
      <c r="J49" s="100">
        <v>0.625</v>
      </c>
      <c r="K49" s="97">
        <f t="shared" si="3"/>
        <v>43923.625</v>
      </c>
    </row>
    <row r="50" spans="1:12" s="95" customFormat="1">
      <c r="A50" s="95" t="s">
        <v>285</v>
      </c>
      <c r="B50" s="95">
        <v>48</v>
      </c>
      <c r="C50" s="95">
        <v>510.97</v>
      </c>
      <c r="D50" s="96">
        <f t="shared" si="0"/>
        <v>0.50078</v>
      </c>
      <c r="E50" s="96">
        <v>92</v>
      </c>
      <c r="F50" s="95" t="s">
        <v>379</v>
      </c>
      <c r="G50" s="95">
        <v>2020</v>
      </c>
      <c r="H50" s="99" t="str">
        <f t="shared" si="1"/>
        <v>04</v>
      </c>
      <c r="I50" s="99" t="str">
        <f t="shared" si="2"/>
        <v>10</v>
      </c>
      <c r="J50" s="100">
        <v>0.625</v>
      </c>
      <c r="K50" s="97">
        <f t="shared" si="3"/>
        <v>43931.625</v>
      </c>
      <c r="L50" s="99"/>
    </row>
    <row r="51" spans="1:12">
      <c r="A51" t="s">
        <v>385</v>
      </c>
      <c r="C51">
        <f>10.17+0.02</f>
        <v>10.19</v>
      </c>
    </row>
    <row r="53" spans="1:12">
      <c r="A53" t="s">
        <v>777</v>
      </c>
      <c r="C53">
        <f>((10.27+10.09+10.13)/3)+0.02</f>
        <v>10.183333333333334</v>
      </c>
    </row>
    <row r="55" spans="1:12">
      <c r="A55" s="95" t="s">
        <v>778</v>
      </c>
    </row>
    <row r="56" spans="1:12">
      <c r="I56" s="98"/>
    </row>
  </sheetData>
  <dataConsolidate/>
  <printOptions horizontalCentered="1"/>
  <pageMargins left="0.19685039370078741" right="0.19685039370078741" top="0.78740157480314965" bottom="0.98425196850393704" header="0.51181102362204722" footer="0.51181102362204722"/>
  <pageSetup paperSize="9" scale="79" orientation="portrait" horizontalDpi="0" verticalDpi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M63"/>
  <sheetViews>
    <sheetView workbookViewId="0">
      <selection activeCell="J48" sqref="J48"/>
    </sheetView>
  </sheetViews>
  <sheetFormatPr baseColWidth="10" defaultColWidth="11" defaultRowHeight="16"/>
  <cols>
    <col min="1" max="1" width="31.83203125" customWidth="1"/>
    <col min="2" max="2" width="6.1640625" customWidth="1"/>
    <col min="3" max="3" width="8.33203125" customWidth="1"/>
    <col min="4" max="4" width="9.33203125" customWidth="1"/>
    <col min="5" max="5" width="7.83203125" customWidth="1"/>
  </cols>
  <sheetData>
    <row r="1" spans="1:13">
      <c r="A1" s="1" t="s">
        <v>796</v>
      </c>
      <c r="B1" t="s">
        <v>374</v>
      </c>
      <c r="C1" s="17"/>
      <c r="D1" s="17"/>
      <c r="E1" s="17"/>
      <c r="F1" s="17"/>
      <c r="G1" s="17"/>
      <c r="H1" s="17"/>
      <c r="I1" s="17"/>
      <c r="J1" s="17"/>
      <c r="K1" s="17"/>
      <c r="L1" s="17"/>
      <c r="M1" s="17"/>
    </row>
    <row r="2" spans="1:13">
      <c r="A2" s="1" t="s">
        <v>801</v>
      </c>
      <c r="C2" s="17" t="s">
        <v>797</v>
      </c>
      <c r="D2" s="17" t="s">
        <v>799</v>
      </c>
      <c r="E2" s="17" t="s">
        <v>798</v>
      </c>
      <c r="F2" s="17"/>
      <c r="G2" s="17"/>
      <c r="H2" s="17"/>
      <c r="I2" s="17"/>
      <c r="J2" s="17"/>
      <c r="K2" s="17"/>
      <c r="L2" s="17"/>
      <c r="M2" s="17"/>
    </row>
    <row r="3" spans="1:13">
      <c r="A3" s="5" t="s">
        <v>238</v>
      </c>
      <c r="B3" s="5">
        <v>1</v>
      </c>
      <c r="C3" s="17"/>
      <c r="D3" s="17"/>
      <c r="E3" s="17"/>
      <c r="F3" s="17"/>
      <c r="G3" s="17"/>
      <c r="H3" s="17"/>
      <c r="I3" s="17"/>
      <c r="J3" s="17"/>
      <c r="K3" s="17"/>
      <c r="L3" s="17"/>
      <c r="M3" s="17"/>
    </row>
    <row r="4" spans="1:13">
      <c r="A4" s="5" t="s">
        <v>239</v>
      </c>
      <c r="B4" s="5">
        <v>2</v>
      </c>
      <c r="C4" s="23"/>
      <c r="D4" s="23"/>
      <c r="E4" s="23"/>
      <c r="F4" s="23"/>
      <c r="G4" s="17"/>
      <c r="H4" s="17"/>
      <c r="I4" s="17"/>
      <c r="J4" s="17"/>
      <c r="K4" s="17"/>
      <c r="L4" s="17"/>
      <c r="M4" s="17"/>
    </row>
    <row r="5" spans="1:13">
      <c r="A5" s="5" t="s">
        <v>240</v>
      </c>
      <c r="B5" s="5">
        <v>3</v>
      </c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</row>
    <row r="6" spans="1:13">
      <c r="A6" s="5" t="s">
        <v>241</v>
      </c>
      <c r="B6" s="5">
        <v>4</v>
      </c>
      <c r="C6" s="17"/>
      <c r="D6" s="17"/>
      <c r="E6" s="17"/>
      <c r="F6" s="17"/>
      <c r="G6" s="17"/>
      <c r="H6" s="17"/>
      <c r="I6" s="17"/>
      <c r="J6" s="17"/>
      <c r="K6" s="17"/>
      <c r="L6" s="17"/>
      <c r="M6" s="17"/>
    </row>
    <row r="7" spans="1:13">
      <c r="A7" s="5" t="s">
        <v>242</v>
      </c>
      <c r="B7" s="5">
        <v>5</v>
      </c>
      <c r="C7" s="17"/>
      <c r="D7" s="17"/>
      <c r="E7" s="17"/>
      <c r="F7" s="17"/>
      <c r="G7" s="17"/>
      <c r="H7" s="17"/>
      <c r="I7" s="17"/>
      <c r="J7" s="17"/>
      <c r="K7" s="17"/>
      <c r="L7" s="17"/>
      <c r="M7" s="17"/>
    </row>
    <row r="8" spans="1:13">
      <c r="A8" s="5" t="s">
        <v>243</v>
      </c>
      <c r="B8" s="5">
        <v>6</v>
      </c>
      <c r="G8" s="17"/>
    </row>
    <row r="9" spans="1:13">
      <c r="A9" s="5" t="s">
        <v>244</v>
      </c>
      <c r="B9" s="5">
        <v>7</v>
      </c>
      <c r="G9" s="17"/>
    </row>
    <row r="10" spans="1:13">
      <c r="A10" s="5" t="s">
        <v>245</v>
      </c>
      <c r="B10" s="5">
        <v>8</v>
      </c>
    </row>
    <row r="11" spans="1:13">
      <c r="A11" s="5" t="s">
        <v>246</v>
      </c>
      <c r="B11" s="5">
        <v>9</v>
      </c>
    </row>
    <row r="12" spans="1:13">
      <c r="A12" s="5" t="s">
        <v>247</v>
      </c>
      <c r="B12" s="5">
        <v>10</v>
      </c>
    </row>
    <row r="13" spans="1:13">
      <c r="A13" s="5" t="s">
        <v>248</v>
      </c>
      <c r="B13" s="5">
        <v>11</v>
      </c>
    </row>
    <row r="14" spans="1:13">
      <c r="A14" s="5" t="s">
        <v>249</v>
      </c>
      <c r="B14" s="5">
        <v>12</v>
      </c>
    </row>
    <row r="15" spans="1:13">
      <c r="A15" s="5" t="s">
        <v>250</v>
      </c>
      <c r="B15" s="5">
        <v>13</v>
      </c>
    </row>
    <row r="16" spans="1:13">
      <c r="A16" s="5" t="s">
        <v>251</v>
      </c>
      <c r="B16" s="5">
        <v>14</v>
      </c>
    </row>
    <row r="17" spans="1:2">
      <c r="A17" s="5" t="s">
        <v>252</v>
      </c>
      <c r="B17" s="5">
        <v>15</v>
      </c>
    </row>
    <row r="18" spans="1:2">
      <c r="A18" s="5" t="s">
        <v>253</v>
      </c>
      <c r="B18" s="5">
        <v>16</v>
      </c>
    </row>
    <row r="19" spans="1:2">
      <c r="A19" s="5" t="s">
        <v>254</v>
      </c>
      <c r="B19" s="5">
        <v>17</v>
      </c>
    </row>
    <row r="20" spans="1:2">
      <c r="A20" s="5" t="s">
        <v>255</v>
      </c>
      <c r="B20" s="5">
        <v>18</v>
      </c>
    </row>
    <row r="21" spans="1:2">
      <c r="A21" s="5" t="s">
        <v>256</v>
      </c>
      <c r="B21" s="5">
        <v>19</v>
      </c>
    </row>
    <row r="22" spans="1:2">
      <c r="A22" s="5" t="s">
        <v>257</v>
      </c>
      <c r="B22" s="5">
        <v>20</v>
      </c>
    </row>
    <row r="23" spans="1:2">
      <c r="A23" s="5" t="s">
        <v>258</v>
      </c>
      <c r="B23" s="5">
        <v>21</v>
      </c>
    </row>
    <row r="24" spans="1:2">
      <c r="A24" s="5" t="s">
        <v>259</v>
      </c>
      <c r="B24" s="5">
        <v>22</v>
      </c>
    </row>
    <row r="25" spans="1:2">
      <c r="A25" s="5" t="s">
        <v>260</v>
      </c>
      <c r="B25" s="5">
        <v>23</v>
      </c>
    </row>
    <row r="26" spans="1:2">
      <c r="A26" s="5" t="s">
        <v>261</v>
      </c>
      <c r="B26" s="5">
        <v>24</v>
      </c>
    </row>
    <row r="27" spans="1:2">
      <c r="A27" s="5" t="s">
        <v>373</v>
      </c>
      <c r="B27" s="5">
        <v>25</v>
      </c>
    </row>
    <row r="28" spans="1:2">
      <c r="A28" s="5" t="s">
        <v>263</v>
      </c>
      <c r="B28" s="5">
        <v>26</v>
      </c>
    </row>
    <row r="29" spans="1:2">
      <c r="A29" s="5" t="s">
        <v>264</v>
      </c>
      <c r="B29" s="5">
        <v>27</v>
      </c>
    </row>
    <row r="30" spans="1:2">
      <c r="A30" s="5" t="s">
        <v>265</v>
      </c>
      <c r="B30" s="5">
        <v>28</v>
      </c>
    </row>
    <row r="31" spans="1:2">
      <c r="A31" s="5" t="s">
        <v>266</v>
      </c>
      <c r="B31" s="5">
        <v>29</v>
      </c>
    </row>
    <row r="32" spans="1:2">
      <c r="A32" s="5" t="s">
        <v>267</v>
      </c>
      <c r="B32" s="5">
        <v>30</v>
      </c>
    </row>
    <row r="33" spans="1:2">
      <c r="A33" s="5" t="s">
        <v>268</v>
      </c>
      <c r="B33" s="5">
        <v>31</v>
      </c>
    </row>
    <row r="34" spans="1:2">
      <c r="A34" s="5" t="s">
        <v>269</v>
      </c>
      <c r="B34" s="5">
        <v>32</v>
      </c>
    </row>
    <row r="35" spans="1:2">
      <c r="A35" s="5" t="s">
        <v>270</v>
      </c>
      <c r="B35" s="5">
        <v>33</v>
      </c>
    </row>
    <row r="36" spans="1:2">
      <c r="A36" s="5" t="s">
        <v>271</v>
      </c>
      <c r="B36" s="5">
        <v>34</v>
      </c>
    </row>
    <row r="37" spans="1:2">
      <c r="A37" s="5" t="s">
        <v>272</v>
      </c>
      <c r="B37" s="5">
        <v>35</v>
      </c>
    </row>
    <row r="38" spans="1:2">
      <c r="A38" s="5" t="s">
        <v>273</v>
      </c>
      <c r="B38" s="5">
        <v>36</v>
      </c>
    </row>
    <row r="39" spans="1:2">
      <c r="A39" s="5" t="s">
        <v>274</v>
      </c>
      <c r="B39" s="5">
        <v>37</v>
      </c>
    </row>
    <row r="40" spans="1:2">
      <c r="A40" s="5" t="s">
        <v>275</v>
      </c>
      <c r="B40" s="5">
        <v>38</v>
      </c>
    </row>
    <row r="41" spans="1:2">
      <c r="A41" s="5" t="s">
        <v>276</v>
      </c>
      <c r="B41" s="5">
        <v>39</v>
      </c>
    </row>
    <row r="42" spans="1:2">
      <c r="A42" s="5" t="s">
        <v>277</v>
      </c>
      <c r="B42" s="5">
        <v>40</v>
      </c>
    </row>
    <row r="43" spans="1:2">
      <c r="A43" s="5" t="s">
        <v>278</v>
      </c>
      <c r="B43" s="5">
        <v>41</v>
      </c>
    </row>
    <row r="44" spans="1:2">
      <c r="A44" s="5" t="s">
        <v>279</v>
      </c>
      <c r="B44" s="5">
        <v>42</v>
      </c>
    </row>
    <row r="45" spans="1:2">
      <c r="A45" s="5" t="s">
        <v>280</v>
      </c>
      <c r="B45" s="5">
        <v>43</v>
      </c>
    </row>
    <row r="46" spans="1:2">
      <c r="A46" s="5" t="s">
        <v>281</v>
      </c>
      <c r="B46" s="5">
        <v>44</v>
      </c>
    </row>
    <row r="47" spans="1:2">
      <c r="A47" s="5" t="s">
        <v>282</v>
      </c>
      <c r="B47" s="5">
        <v>45</v>
      </c>
    </row>
    <row r="48" spans="1:2">
      <c r="A48" s="5" t="s">
        <v>283</v>
      </c>
      <c r="B48" s="5">
        <v>46</v>
      </c>
    </row>
    <row r="49" spans="1:2">
      <c r="A49" s="5" t="s">
        <v>284</v>
      </c>
      <c r="B49" s="5">
        <v>47</v>
      </c>
    </row>
    <row r="50" spans="1:2">
      <c r="A50" s="5" t="s">
        <v>285</v>
      </c>
      <c r="B50" s="5">
        <v>48</v>
      </c>
    </row>
    <row r="51" spans="1:2">
      <c r="A51" t="s">
        <v>806</v>
      </c>
      <c r="B51">
        <v>49</v>
      </c>
    </row>
    <row r="52" spans="1:2">
      <c r="A52" t="s">
        <v>807</v>
      </c>
      <c r="B52">
        <v>50</v>
      </c>
    </row>
    <row r="53" spans="1:2">
      <c r="A53" t="s">
        <v>808</v>
      </c>
      <c r="B53">
        <v>51</v>
      </c>
    </row>
    <row r="54" spans="1:2">
      <c r="A54" t="s">
        <v>809</v>
      </c>
      <c r="B54">
        <v>52</v>
      </c>
    </row>
    <row r="55" spans="1:2">
      <c r="A55" t="s">
        <v>810</v>
      </c>
      <c r="B55">
        <v>53</v>
      </c>
    </row>
    <row r="56" spans="1:2">
      <c r="A56" t="s">
        <v>811</v>
      </c>
      <c r="B56">
        <v>54</v>
      </c>
    </row>
    <row r="57" spans="1:2">
      <c r="A57" t="s">
        <v>812</v>
      </c>
      <c r="B57">
        <v>55</v>
      </c>
    </row>
    <row r="58" spans="1:2">
      <c r="A58" t="s">
        <v>813</v>
      </c>
      <c r="B58">
        <v>56</v>
      </c>
    </row>
    <row r="60" spans="1:2">
      <c r="A60" t="s">
        <v>803</v>
      </c>
    </row>
    <row r="61" spans="1:2">
      <c r="A61" t="s">
        <v>800</v>
      </c>
    </row>
    <row r="62" spans="1:2">
      <c r="A62" t="s">
        <v>802</v>
      </c>
    </row>
    <row r="63" spans="1:2">
      <c r="A63" s="2" t="s">
        <v>804</v>
      </c>
      <c r="B63" t="s">
        <v>805</v>
      </c>
    </row>
  </sheetData>
  <hyperlinks>
    <hyperlink ref="A63" r:id="rId1" xr:uid="{0841984C-05AF-474E-BDE7-3738135A7D1F}"/>
  </hyperlinks>
  <pageMargins left="0.19685039370078741" right="0.19685039370078741" top="0.98425196850393704" bottom="0.98425196850393704" header="0.51181102362204722" footer="0.51181102362204722"/>
  <pageSetup paperSize="9" scale="73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26"/>
  <sheetViews>
    <sheetView workbookViewId="0">
      <selection activeCell="K25" sqref="K25"/>
    </sheetView>
  </sheetViews>
  <sheetFormatPr baseColWidth="10" defaultColWidth="11" defaultRowHeight="16"/>
  <sheetData>
    <row r="1" spans="1:1">
      <c r="A1" s="6" t="s">
        <v>120</v>
      </c>
    </row>
    <row r="3" spans="1:1">
      <c r="A3" s="6" t="s">
        <v>121</v>
      </c>
    </row>
    <row r="5" spans="1:1">
      <c r="A5" s="6" t="s">
        <v>122</v>
      </c>
    </row>
    <row r="6" spans="1:1">
      <c r="A6" s="2" t="s">
        <v>123</v>
      </c>
    </row>
    <row r="8" spans="1:1">
      <c r="A8" s="6" t="s">
        <v>124</v>
      </c>
    </row>
    <row r="12" spans="1:1">
      <c r="A12" s="6" t="s">
        <v>125</v>
      </c>
    </row>
    <row r="16" spans="1:1">
      <c r="A16" s="2" t="s">
        <v>52</v>
      </c>
    </row>
    <row r="21" spans="1:1">
      <c r="A21" s="6" t="s">
        <v>126</v>
      </c>
    </row>
    <row r="23" spans="1:1">
      <c r="A23" s="6" t="s">
        <v>127</v>
      </c>
    </row>
    <row r="24" spans="1:1">
      <c r="A24" s="6" t="s">
        <v>128</v>
      </c>
    </row>
    <row r="26" spans="1:1" ht="19">
      <c r="A26" s="7" t="s">
        <v>129</v>
      </c>
    </row>
  </sheetData>
  <hyperlinks>
    <hyperlink ref="A6" r:id="rId1" xr:uid="{00000000-0004-0000-0500-000000000000}"/>
    <hyperlink ref="A16" r:id="rId2" xr:uid="{00000000-0004-0000-0500-000001000000}"/>
  </hyperlinks>
  <pageMargins left="0.75" right="0.75" top="1" bottom="1" header="0.5" footer="0.5"/>
  <pageSetup paperSize="9" orientation="portrait" horizontalDpi="0" verticalDpi="0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D54"/>
  <sheetViews>
    <sheetView workbookViewId="0">
      <selection activeCell="O43" sqref="O43"/>
    </sheetView>
  </sheetViews>
  <sheetFormatPr baseColWidth="10" defaultColWidth="11" defaultRowHeight="16"/>
  <sheetData>
    <row r="1" spans="1:1" ht="28" customHeight="1">
      <c r="A1" t="s">
        <v>170</v>
      </c>
    </row>
    <row r="2" spans="1:1">
      <c r="A2" t="s">
        <v>165</v>
      </c>
    </row>
    <row r="37" spans="1:4" ht="19">
      <c r="A37" s="9" t="s">
        <v>140</v>
      </c>
    </row>
    <row r="38" spans="1:4">
      <c r="A38" t="s">
        <v>136</v>
      </c>
    </row>
    <row r="39" spans="1:4">
      <c r="A39" t="s">
        <v>137</v>
      </c>
    </row>
    <row r="40" spans="1:4">
      <c r="A40" t="s">
        <v>138</v>
      </c>
    </row>
    <row r="41" spans="1:4">
      <c r="A41" t="s">
        <v>139</v>
      </c>
    </row>
    <row r="42" spans="1:4">
      <c r="A42" t="s">
        <v>141</v>
      </c>
    </row>
    <row r="43" spans="1:4" ht="19">
      <c r="A43" s="11" t="s">
        <v>142</v>
      </c>
      <c r="B43" s="12"/>
      <c r="C43" s="12"/>
      <c r="D43" s="10"/>
    </row>
    <row r="44" spans="1:4" ht="19">
      <c r="A44" s="13" t="s">
        <v>143</v>
      </c>
      <c r="B44" s="12"/>
      <c r="C44" s="12"/>
      <c r="D44" s="10"/>
    </row>
    <row r="45" spans="1:4" ht="19">
      <c r="A45" s="13" t="s">
        <v>144</v>
      </c>
      <c r="B45" s="12"/>
      <c r="C45" s="12"/>
      <c r="D45" s="10"/>
    </row>
    <row r="46" spans="1:4" ht="19">
      <c r="A46" s="13" t="s">
        <v>145</v>
      </c>
      <c r="B46" s="12"/>
      <c r="C46" s="12"/>
      <c r="D46" s="10"/>
    </row>
    <row r="47" spans="1:4" ht="19">
      <c r="A47" s="13" t="s">
        <v>146</v>
      </c>
      <c r="B47" s="12"/>
      <c r="C47" s="12"/>
      <c r="D47" s="10"/>
    </row>
    <row r="48" spans="1:4" ht="19">
      <c r="A48" s="13" t="s">
        <v>147</v>
      </c>
      <c r="B48" s="12"/>
      <c r="C48" s="12"/>
      <c r="D48" s="10"/>
    </row>
    <row r="49" spans="1:4" ht="19">
      <c r="A49" s="13" t="s">
        <v>148</v>
      </c>
      <c r="B49" s="12"/>
      <c r="C49" s="12"/>
      <c r="D49" s="10"/>
    </row>
    <row r="50" spans="1:4" ht="19">
      <c r="A50" s="13" t="s">
        <v>149</v>
      </c>
      <c r="B50" s="12"/>
      <c r="C50" s="12"/>
      <c r="D50" s="10"/>
    </row>
    <row r="51" spans="1:4" ht="19">
      <c r="A51" s="14" t="s">
        <v>150</v>
      </c>
      <c r="B51" s="12"/>
      <c r="C51" s="12"/>
      <c r="D51" s="10"/>
    </row>
    <row r="52" spans="1:4" ht="19">
      <c r="C52" s="10"/>
      <c r="D52" s="10"/>
    </row>
    <row r="53" spans="1:4" ht="19">
      <c r="A53" s="10" t="s">
        <v>174</v>
      </c>
      <c r="B53" s="10"/>
      <c r="C53" s="10"/>
      <c r="D53" s="10"/>
    </row>
    <row r="54" spans="1:4">
      <c r="A54" t="s">
        <v>175</v>
      </c>
    </row>
  </sheetData>
  <hyperlinks>
    <hyperlink ref="A51" r:id="rId1" xr:uid="{00000000-0004-0000-0600-000000000000}"/>
  </hyperlinks>
  <pageMargins left="0.75" right="0.75" top="1" bottom="1" header="0.5" footer="0.5"/>
  <pageSetup paperSize="9" orientation="portrait" horizontalDpi="0" verticalDpi="0"/>
  <drawing r:id="rId2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pageSetUpPr fitToPage="1"/>
  </sheetPr>
  <dimension ref="A1:C92"/>
  <sheetViews>
    <sheetView workbookViewId="0">
      <selection activeCell="A6" sqref="A6"/>
    </sheetView>
  </sheetViews>
  <sheetFormatPr baseColWidth="10" defaultColWidth="11" defaultRowHeight="16"/>
  <cols>
    <col min="1" max="1" width="14.6640625" customWidth="1"/>
    <col min="2" max="2" width="14.6640625" style="3" customWidth="1"/>
    <col min="3" max="3" width="12.1640625" style="3" customWidth="1"/>
    <col min="4" max="4" width="21.83203125" customWidth="1"/>
  </cols>
  <sheetData>
    <row r="1" spans="1:3">
      <c r="A1" s="1" t="s">
        <v>173</v>
      </c>
      <c r="B1" s="15"/>
    </row>
    <row r="2" spans="1:3">
      <c r="A2" s="104" t="s">
        <v>786</v>
      </c>
      <c r="B2"/>
      <c r="C2"/>
    </row>
    <row r="3" spans="1:3">
      <c r="A3" s="104"/>
      <c r="B3"/>
      <c r="C3"/>
    </row>
    <row r="4" spans="1:3">
      <c r="A4" s="104" t="s">
        <v>787</v>
      </c>
      <c r="B4"/>
      <c r="C4"/>
    </row>
    <row r="5" spans="1:3">
      <c r="B5"/>
      <c r="C5"/>
    </row>
    <row r="6" spans="1:3">
      <c r="A6" s="104" t="s">
        <v>788</v>
      </c>
      <c r="B6"/>
      <c r="C6"/>
    </row>
    <row r="7" spans="1:3">
      <c r="B7"/>
      <c r="C7"/>
    </row>
    <row r="8" spans="1:3">
      <c r="B8"/>
      <c r="C8"/>
    </row>
    <row r="9" spans="1:3">
      <c r="B9"/>
      <c r="C9"/>
    </row>
    <row r="10" spans="1:3">
      <c r="B10"/>
      <c r="C10"/>
    </row>
    <row r="11" spans="1:3">
      <c r="B11"/>
      <c r="C11"/>
    </row>
    <row r="12" spans="1:3">
      <c r="B12"/>
      <c r="C12"/>
    </row>
    <row r="13" spans="1:3">
      <c r="B13"/>
      <c r="C13"/>
    </row>
    <row r="14" spans="1:3">
      <c r="B14"/>
      <c r="C14"/>
    </row>
    <row r="15" spans="1:3">
      <c r="B15"/>
      <c r="C15"/>
    </row>
    <row r="16" spans="1:3">
      <c r="B16"/>
      <c r="C16"/>
    </row>
    <row r="17" spans="2:3">
      <c r="B17"/>
      <c r="C17"/>
    </row>
    <row r="18" spans="2:3">
      <c r="B18"/>
      <c r="C18"/>
    </row>
    <row r="19" spans="2:3">
      <c r="B19"/>
      <c r="C19"/>
    </row>
    <row r="20" spans="2:3">
      <c r="B20"/>
      <c r="C20"/>
    </row>
    <row r="21" spans="2:3">
      <c r="B21"/>
      <c r="C21"/>
    </row>
    <row r="22" spans="2:3">
      <c r="B22"/>
      <c r="C22"/>
    </row>
    <row r="23" spans="2:3">
      <c r="B23"/>
      <c r="C23"/>
    </row>
    <row r="24" spans="2:3">
      <c r="B24"/>
      <c r="C24"/>
    </row>
    <row r="25" spans="2:3">
      <c r="B25"/>
      <c r="C25"/>
    </row>
    <row r="26" spans="2:3">
      <c r="B26"/>
      <c r="C26"/>
    </row>
    <row r="27" spans="2:3">
      <c r="B27"/>
      <c r="C27"/>
    </row>
    <row r="28" spans="2:3">
      <c r="B28"/>
      <c r="C28"/>
    </row>
    <row r="29" spans="2:3">
      <c r="B29"/>
      <c r="C29"/>
    </row>
    <row r="30" spans="2:3">
      <c r="B30"/>
      <c r="C30"/>
    </row>
    <row r="31" spans="2:3">
      <c r="B31"/>
      <c r="C31"/>
    </row>
    <row r="32" spans="2:3">
      <c r="B32"/>
      <c r="C32"/>
    </row>
    <row r="33" spans="2:3">
      <c r="B33"/>
      <c r="C33"/>
    </row>
    <row r="34" spans="2:3">
      <c r="B34"/>
      <c r="C34"/>
    </row>
    <row r="35" spans="2:3">
      <c r="B35"/>
      <c r="C35"/>
    </row>
    <row r="36" spans="2:3">
      <c r="B36"/>
      <c r="C36"/>
    </row>
    <row r="37" spans="2:3">
      <c r="B37"/>
      <c r="C37"/>
    </row>
    <row r="38" spans="2:3">
      <c r="B38"/>
      <c r="C38"/>
    </row>
    <row r="39" spans="2:3">
      <c r="B39"/>
      <c r="C39"/>
    </row>
    <row r="40" spans="2:3">
      <c r="B40"/>
      <c r="C40"/>
    </row>
    <row r="41" spans="2:3">
      <c r="B41"/>
      <c r="C41"/>
    </row>
    <row r="42" spans="2:3">
      <c r="B42"/>
      <c r="C42"/>
    </row>
    <row r="43" spans="2:3">
      <c r="B43"/>
      <c r="C43"/>
    </row>
    <row r="44" spans="2:3">
      <c r="B44"/>
      <c r="C44"/>
    </row>
    <row r="45" spans="2:3">
      <c r="B45"/>
      <c r="C45"/>
    </row>
    <row r="46" spans="2:3">
      <c r="B46"/>
      <c r="C46"/>
    </row>
    <row r="47" spans="2:3">
      <c r="B47"/>
      <c r="C47"/>
    </row>
    <row r="48" spans="2:3">
      <c r="B48"/>
      <c r="C48"/>
    </row>
    <row r="49" spans="1:3">
      <c r="B49"/>
      <c r="C49"/>
    </row>
    <row r="50" spans="1:3">
      <c r="B50"/>
      <c r="C50"/>
    </row>
    <row r="51" spans="1:3">
      <c r="B51"/>
      <c r="C51"/>
    </row>
    <row r="52" spans="1:3">
      <c r="B52"/>
      <c r="C52"/>
    </row>
    <row r="53" spans="1:3">
      <c r="B53"/>
      <c r="C53"/>
    </row>
    <row r="54" spans="1:3">
      <c r="B54"/>
      <c r="C54"/>
    </row>
    <row r="55" spans="1:3">
      <c r="B55"/>
      <c r="C55"/>
    </row>
    <row r="56" spans="1:3">
      <c r="B56"/>
      <c r="C56"/>
    </row>
    <row r="57" spans="1:3">
      <c r="B57"/>
      <c r="C57"/>
    </row>
    <row r="58" spans="1:3">
      <c r="B58"/>
      <c r="C58"/>
    </row>
    <row r="59" spans="1:3">
      <c r="B59"/>
      <c r="C59"/>
    </row>
    <row r="60" spans="1:3">
      <c r="B60"/>
      <c r="C60"/>
    </row>
    <row r="61" spans="1:3">
      <c r="B61"/>
      <c r="C61"/>
    </row>
    <row r="62" spans="1:3">
      <c r="B62"/>
      <c r="C62"/>
    </row>
    <row r="63" spans="1:3">
      <c r="A63" s="4"/>
    </row>
    <row r="64" spans="1:3">
      <c r="A64" s="4"/>
    </row>
    <row r="65" spans="1:1">
      <c r="A65" s="4"/>
    </row>
    <row r="66" spans="1:1">
      <c r="A66" s="4"/>
    </row>
    <row r="67" spans="1:1">
      <c r="A67" s="4"/>
    </row>
    <row r="68" spans="1:1">
      <c r="A68" s="4"/>
    </row>
    <row r="69" spans="1:1">
      <c r="A69" s="4"/>
    </row>
    <row r="70" spans="1:1">
      <c r="A70" s="4"/>
    </row>
    <row r="71" spans="1:1">
      <c r="A71" s="4"/>
    </row>
    <row r="72" spans="1:1">
      <c r="A72" s="4"/>
    </row>
    <row r="73" spans="1:1">
      <c r="A73" s="4"/>
    </row>
    <row r="74" spans="1:1">
      <c r="A74" s="8"/>
    </row>
    <row r="75" spans="1:1">
      <c r="A75" s="4"/>
    </row>
    <row r="76" spans="1:1">
      <c r="A76" s="4"/>
    </row>
    <row r="77" spans="1:1">
      <c r="A77" s="4"/>
    </row>
    <row r="78" spans="1:1">
      <c r="A78" s="4"/>
    </row>
    <row r="79" spans="1:1">
      <c r="A79" s="4"/>
    </row>
    <row r="80" spans="1:1">
      <c r="A80" s="4"/>
    </row>
    <row r="81" spans="1:3">
      <c r="A81" s="4"/>
    </row>
    <row r="82" spans="1:3">
      <c r="A82" s="4"/>
    </row>
    <row r="83" spans="1:3">
      <c r="A83" s="4"/>
    </row>
    <row r="84" spans="1:3">
      <c r="A84" s="4"/>
    </row>
    <row r="85" spans="1:3">
      <c r="A85" s="4"/>
    </row>
    <row r="86" spans="1:3">
      <c r="A86" s="4"/>
    </row>
    <row r="87" spans="1:3">
      <c r="A87" s="4"/>
    </row>
    <row r="88" spans="1:3">
      <c r="A88" s="4"/>
    </row>
    <row r="90" spans="1:3" s="1" customFormat="1">
      <c r="B90" s="15"/>
    </row>
    <row r="91" spans="1:3">
      <c r="C91"/>
    </row>
    <row r="92" spans="1:3">
      <c r="C92"/>
    </row>
  </sheetData>
  <phoneticPr fontId="5" type="noConversion"/>
  <pageMargins left="0.75000000000000011" right="0.75000000000000011" top="1" bottom="1" header="0.5" footer="0.5"/>
  <pageSetup paperSize="9" scale="81" orientation="landscape" horizontalDpi="4294967292" verticalDpi="4294967292"/>
  <extLst>
    <ext xmlns:mx="http://schemas.microsoft.com/office/mac/excel/2008/main" uri="{64002731-A6B0-56B0-2670-7721B7C09600}">
      <mx:PLV Mode="0" OnePage="0" WScale="10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14</vt:i4>
      </vt:variant>
      <vt:variant>
        <vt:lpstr>Named Ranges</vt:lpstr>
      </vt:variant>
      <vt:variant>
        <vt:i4>5</vt:i4>
      </vt:variant>
    </vt:vector>
  </HeadingPairs>
  <TitlesOfParts>
    <vt:vector size="19" baseType="lpstr">
      <vt:lpstr>startup</vt:lpstr>
      <vt:lpstr>notes</vt:lpstr>
      <vt:lpstr>logs</vt:lpstr>
      <vt:lpstr>Sheet1</vt:lpstr>
      <vt:lpstr>bag wts</vt:lpstr>
      <vt:lpstr>nutrients</vt:lpstr>
      <vt:lpstr>Mclane comments</vt:lpstr>
      <vt:lpstr>inlet</vt:lpstr>
      <vt:lpstr>phytoplankton</vt:lpstr>
      <vt:lpstr>build comments</vt:lpstr>
      <vt:lpstr>hardware</vt:lpstr>
      <vt:lpstr>netCDF</vt:lpstr>
      <vt:lpstr>alk density</vt:lpstr>
      <vt:lpstr>plots</vt:lpstr>
      <vt:lpstr>'bag wts'!Print_Area</vt:lpstr>
      <vt:lpstr>logs!Print_Area</vt:lpstr>
      <vt:lpstr>notes!Print_Area</vt:lpstr>
      <vt:lpstr>nutrients!Print_Area</vt:lpstr>
      <vt:lpstr>phytoplankton!Print_Area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Diana Davies</dc:creator>
  <cp:lastModifiedBy>Microsoft Office User</cp:lastModifiedBy>
  <cp:lastPrinted>2020-10-09T04:37:07Z</cp:lastPrinted>
  <dcterms:created xsi:type="dcterms:W3CDTF">2017-11-16T02:10:21Z</dcterms:created>
  <dcterms:modified xsi:type="dcterms:W3CDTF">2020-10-09T05:37:39Z</dcterms:modified>
</cp:coreProperties>
</file>